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65" yWindow="65506" windowWidth="7290" windowHeight="8535" tabRatio="642" firstSheet="11" activeTab="16"/>
  </bookViews>
  <sheets>
    <sheet name="Bevételek" sheetId="1" r:id="rId1"/>
    <sheet name="Kiadások" sheetId="2" r:id="rId2"/>
    <sheet name="3 éves pénzügyi terv" sheetId="3" r:id="rId3"/>
    <sheet name="felhalmozási kiadások" sheetId="4" r:id="rId4"/>
    <sheet name="közvetett támogatások" sheetId="5" r:id="rId5"/>
    <sheet name="többéves kihatás" sheetId="6" r:id="rId6"/>
    <sheet name="EU-s programok" sheetId="7" r:id="rId7"/>
    <sheet name="létszám" sheetId="8" r:id="rId8"/>
    <sheet name="céltartalék" sheetId="9" r:id="rId9"/>
    <sheet name="átadott pénzeszköz" sheetId="10" r:id="rId10"/>
    <sheet name="ütemterv" sheetId="11" r:id="rId11"/>
    <sheet name="mérleg" sheetId="12" r:id="rId12"/>
    <sheet name="bevételek bemutatása" sheetId="13" r:id="rId13"/>
    <sheet name="állami támogatás" sheetId="14" r:id="rId14"/>
    <sheet name="hivatal részletes ktvetése" sheetId="15" r:id="rId15"/>
    <sheet name="Ellátottak juttatásai" sheetId="16" r:id="rId16"/>
    <sheet name="Vagyonkimutatás" sheetId="17" r:id="rId17"/>
    <sheet name="Munka1" sheetId="18" r:id="rId18"/>
  </sheets>
  <externalReferences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<sst xmlns="http://schemas.openxmlformats.org/spreadsheetml/2006/main" count="733" uniqueCount="383">
  <si>
    <t xml:space="preserve"> </t>
  </si>
  <si>
    <t>E.i.</t>
  </si>
  <si>
    <t>Bevételek</t>
  </si>
  <si>
    <t>Cím</t>
  </si>
  <si>
    <t>ei.</t>
  </si>
  <si>
    <t>Név</t>
  </si>
  <si>
    <t>csoport</t>
  </si>
  <si>
    <t>Kiemelt előirányzat neve</t>
  </si>
  <si>
    <t>név</t>
  </si>
  <si>
    <t>Működési  bevételek</t>
  </si>
  <si>
    <t>Működési bevételek</t>
  </si>
  <si>
    <t>e/ Ft</t>
  </si>
  <si>
    <t xml:space="preserve">                        Kiadások összesen :</t>
  </si>
  <si>
    <t>Személyi juttatások</t>
  </si>
  <si>
    <t>Munkáltatót terhelő járulék</t>
  </si>
  <si>
    <t>Dologi kiadások</t>
  </si>
  <si>
    <t>Beruházás</t>
  </si>
  <si>
    <t>Felújítás</t>
  </si>
  <si>
    <t>Kiadások</t>
  </si>
  <si>
    <t xml:space="preserve">K i m u t a t á s </t>
  </si>
  <si>
    <t>Megnevezés</t>
  </si>
  <si>
    <t>Összesen</t>
  </si>
  <si>
    <t>Mindösszesen</t>
  </si>
  <si>
    <t>részletezése</t>
  </si>
  <si>
    <t xml:space="preserve">                                                                                                                  ( e/Ft )</t>
  </si>
  <si>
    <t>Előirányzat- felhasználási ütemterv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</si>
  <si>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</si>
  <si>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</si>
  <si>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</si>
  <si>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</si>
  <si>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</si>
  <si>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</si>
  <si>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</si>
  <si>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</si>
  <si>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</si>
  <si>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</si>
  <si>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Novemb.</t>
  </si>
  <si>
    <t>Decemb.</t>
  </si>
  <si>
    <t>összesen</t>
  </si>
  <si>
    <t>Bevételek összesen</t>
  </si>
  <si>
    <t>I.</t>
  </si>
  <si>
    <t>II.</t>
  </si>
  <si>
    <t xml:space="preserve">3 éves </t>
  </si>
  <si>
    <t>BEVÉTEL</t>
  </si>
  <si>
    <t>Ö s s z e s e n :</t>
  </si>
  <si>
    <t>K I A D Á S</t>
  </si>
  <si>
    <t>Tartalékok</t>
  </si>
  <si>
    <t>Létszámkeret</t>
  </si>
  <si>
    <t>Közvetett támogatások  kimutatása</t>
  </si>
  <si>
    <t>Támogatás jogcíme</t>
  </si>
  <si>
    <t>k i m u t a t á s a</t>
  </si>
  <si>
    <t>Terv</t>
  </si>
  <si>
    <t>K I M U T A T Á S</t>
  </si>
  <si>
    <t>Intézmény neve</t>
  </si>
  <si>
    <t>pénzügyi mérleg</t>
  </si>
  <si>
    <t>III.</t>
  </si>
  <si>
    <t>IV.</t>
  </si>
  <si>
    <t>Ellátottak pénzbeli juttatásai</t>
  </si>
  <si>
    <t>Bevétel összesen</t>
  </si>
  <si>
    <t>Kiadás összesen</t>
  </si>
  <si>
    <t>Működési célú  bevételek és kiadások  pénzügyi mérlege</t>
  </si>
  <si>
    <t xml:space="preserve">B e v é t e l e k </t>
  </si>
  <si>
    <t xml:space="preserve">K i a d á s o k </t>
  </si>
  <si>
    <t>Felhalmozási célú bevételek és kiadások pénzügyi mérlege</t>
  </si>
  <si>
    <t>Beruházások</t>
  </si>
  <si>
    <t>B e v é t e l e k</t>
  </si>
  <si>
    <t>Ft</t>
  </si>
  <si>
    <t>Önkormányzat általános feladatai</t>
  </si>
  <si>
    <t>Felhalm.kiadás összesen</t>
  </si>
  <si>
    <t>Teljesítés</t>
  </si>
  <si>
    <t xml:space="preserve">Átadás célja </t>
  </si>
  <si>
    <t xml:space="preserve">Eredeti </t>
  </si>
  <si>
    <t xml:space="preserve">Mód. ei. </t>
  </si>
  <si>
    <t xml:space="preserve">I. </t>
  </si>
  <si>
    <t>Mód. ei.   I.</t>
  </si>
  <si>
    <t>Mód. ei.   II.</t>
  </si>
  <si>
    <t>Mód. ei.   III.</t>
  </si>
  <si>
    <t>Mód.</t>
  </si>
  <si>
    <t>Telje-</t>
  </si>
  <si>
    <t>sítés</t>
  </si>
  <si>
    <t>Mód. ei.   IV.</t>
  </si>
  <si>
    <t>Működési bevételek részletezése</t>
  </si>
  <si>
    <t>eredeti</t>
  </si>
  <si>
    <t>Mód.I.</t>
  </si>
  <si>
    <t>Mód.II.</t>
  </si>
  <si>
    <t>Mód.III.</t>
  </si>
  <si>
    <t>jogcíme</t>
  </si>
  <si>
    <t>ÁFA bevételek és visszatérítések</t>
  </si>
  <si>
    <t>ÁFA bevétel</t>
  </si>
  <si>
    <t xml:space="preserve">Étkezési térítési dij </t>
  </si>
  <si>
    <t>Pénzeszközátadás és támogatás értékű kiadások</t>
  </si>
  <si>
    <t>Több éves kihatással járó feladatok</t>
  </si>
  <si>
    <t>Létszám/ fő</t>
  </si>
  <si>
    <t>Pénzeszköz átadás, egyéb támogatás</t>
  </si>
  <si>
    <t>Egyéb saját bevétele</t>
  </si>
  <si>
    <t>Szociális étkeztetés</t>
  </si>
  <si>
    <t>Falugondnokok Duna-Tisza közi Egyesülete</t>
  </si>
  <si>
    <t>Homokhátsági Regionális Hulladékgazdálkodási</t>
  </si>
  <si>
    <t>Települési Önkormányzatok Országos Szövetsége</t>
  </si>
  <si>
    <t>Vakáció Kht. Támogatás</t>
  </si>
  <si>
    <t xml:space="preserve">Dologi kiadások                              </t>
  </si>
  <si>
    <t>Program neve</t>
  </si>
  <si>
    <t xml:space="preserve">Működési célú átadás    </t>
  </si>
  <si>
    <t>Felhalmozási kiadás</t>
  </si>
  <si>
    <t>Kiadás összesen:</t>
  </si>
  <si>
    <t>Harkakötöny Község Önkormányzata</t>
  </si>
  <si>
    <t>Első lakáshozjutási támogatás    5 fő x 100.000</t>
  </si>
  <si>
    <t>Halastó bérlet</t>
  </si>
  <si>
    <t>Helységbérlet</t>
  </si>
  <si>
    <t>Fénymásolási költség</t>
  </si>
  <si>
    <t>Közfoglalkoztatás</t>
  </si>
  <si>
    <t>Összeg</t>
  </si>
  <si>
    <t>Céltartalék megnevezése</t>
  </si>
  <si>
    <t>Mindösszesen:</t>
  </si>
  <si>
    <t xml:space="preserve">Az Európai Uniós forrásból finanszírozott támogatással megvalósuló programok, projektek </t>
  </si>
  <si>
    <t>Kiadások összesen:</t>
  </si>
  <si>
    <t>Harkakötöny Község Önkormányzata  céltartalékainak kimutatása</t>
  </si>
  <si>
    <t>Rezsi költség</t>
  </si>
  <si>
    <t>Helységek , eszközök hasznosításából származó bevételből nyújtott kedvezmény, mentesség összege (Háziorvosi alapellátás )</t>
  </si>
  <si>
    <t>Kiadás</t>
  </si>
  <si>
    <t>Működési költségvetés</t>
  </si>
  <si>
    <t>Felhalmozási költségvetés</t>
  </si>
  <si>
    <t>Tanyagondnoki szolgáltatás (önként vállalt feladat)</t>
  </si>
  <si>
    <t>Közvilágítás ( kötelező feladat )</t>
  </si>
  <si>
    <t>Igazgatás ( kötelező feladat )</t>
  </si>
  <si>
    <t>Család- és nővédelmi egészségügyi gondozás /védőnő/ (kötelező feladat )</t>
  </si>
  <si>
    <t>Háziorvosi alapellátás (kötelező feladat )</t>
  </si>
  <si>
    <t>Ifjúság-egészségügyi gondozás /gyermekorvos/ (kötelező feladat )</t>
  </si>
  <si>
    <t>Köztemető-fenntartás és működtetés (kötelező feladat )</t>
  </si>
  <si>
    <t>Szociális étkeztetés (kötelező feladat )</t>
  </si>
  <si>
    <t>Fogorvosi alapellátás (kötelező feladat )</t>
  </si>
  <si>
    <t>Mezőgazdasági támogatás - ( Tanyafejlesztési Program ) (önként vállalt feladat )</t>
  </si>
  <si>
    <t>Közfoglalkoztatás      (önként vállalt )</t>
  </si>
  <si>
    <t>Közutak üzemeltetése fenntartása (kötelező feladat )</t>
  </si>
  <si>
    <t>Szabadidősport-tevékenység és támogatása (kötelező feladat )</t>
  </si>
  <si>
    <t>Zöldterület-kezelés (kötelező feladat )</t>
  </si>
  <si>
    <t>Könyvtári szolgáltatások (kötelező feladat )</t>
  </si>
  <si>
    <t>Iskolai intézményi étkeztetés</t>
  </si>
  <si>
    <t xml:space="preserve"> kötelező feladatokhoz  *</t>
  </si>
  <si>
    <t>önként vállalt feladatokhoz  *</t>
  </si>
  <si>
    <t>Működési célú támogatások államháztartáson belülről</t>
  </si>
  <si>
    <t>Közhatalmi bevételek</t>
  </si>
  <si>
    <t>Vagyoni típusú adók</t>
  </si>
  <si>
    <t>*magánszemélyek kommunális adója</t>
  </si>
  <si>
    <t>*helyi iparűzési adó</t>
  </si>
  <si>
    <t>Gépjárműadók</t>
  </si>
  <si>
    <t>Szolgáltatások ellenértéke</t>
  </si>
  <si>
    <t>Ellátási díjak</t>
  </si>
  <si>
    <t>Egyéb működési bevételek</t>
  </si>
  <si>
    <t>Felhalmozási bevételek</t>
  </si>
  <si>
    <t>Felhalmozási célú átvett pénzeszközök</t>
  </si>
  <si>
    <t>Finanszírozási bevételek</t>
  </si>
  <si>
    <t>Maradvány igénybevétel</t>
  </si>
  <si>
    <t>Munkaadókat terhelő járulékok és szociális hozzájárulási adó</t>
  </si>
  <si>
    <t>Egyéb működési célú kiadások</t>
  </si>
  <si>
    <t>Felújítások</t>
  </si>
  <si>
    <t>Egyéb felhalmozási célú kiadások</t>
  </si>
  <si>
    <t>Finanszírozási kiadások</t>
  </si>
  <si>
    <t>Felhalmozási célú támogatások államháztartáson belülről</t>
  </si>
  <si>
    <t>Működési célú átvett pénzeszközök</t>
  </si>
  <si>
    <t>Egyéb nem intézményi ellátások</t>
  </si>
  <si>
    <t xml:space="preserve">a helyi önkormányzat nevében végzett beruházások, felújítások </t>
  </si>
  <si>
    <t>kiadásairól beruházásonként, felújításonként</t>
  </si>
  <si>
    <t>Ellátottak térítési díjának, kártérítésének méltányossági alapon történő elengedésének összege:</t>
  </si>
  <si>
    <t>Egyéb nyújtott kedvezmény vagy kölcsön elengedésének összege:</t>
  </si>
  <si>
    <t>A lakosság részére lakásépítéshez, lakásfelújításhoz nyújtott kölcsönök elengedésének összege:</t>
  </si>
  <si>
    <t>A helyi adónál, gépjárműadónál biztosított kedvezmény, mentesség összege adónemenként:</t>
  </si>
  <si>
    <t>Igazgatási tevékenység</t>
  </si>
  <si>
    <t>Könyvtári szolgáltatások</t>
  </si>
  <si>
    <t>Önkormányzat összesen:</t>
  </si>
  <si>
    <t>Egyéb működési clú kiadások</t>
  </si>
  <si>
    <t>Civil szervvezetek támogatása   /önként vállalt feladat/</t>
  </si>
  <si>
    <t>Város és Községgazdálkodási egyéb szoltáltatások (kötelező feladat)</t>
  </si>
  <si>
    <t>Informatikai eszközök beszerzése, létesítése</t>
  </si>
  <si>
    <t>Működési célú pénzmaradvány</t>
  </si>
  <si>
    <t>Felhalmozási célú pénzmaradvány</t>
  </si>
  <si>
    <t>Önkormányzati ingatlanok felújítása</t>
  </si>
  <si>
    <t>Informatikai eszközök felújítása</t>
  </si>
  <si>
    <t>Egyéb működési célú támogatások államháztartáson belülre</t>
  </si>
  <si>
    <t>Egyéb működési célú támogatások államháztartáson kívülre</t>
  </si>
  <si>
    <t xml:space="preserve">Központi ügyeleti díj </t>
  </si>
  <si>
    <t>Központi irányítás költsége</t>
  </si>
  <si>
    <t>Önkormányzatok működési támogatásai</t>
  </si>
  <si>
    <t>Egyéb működési célú támogatások bevételei államháztartáson belülről</t>
  </si>
  <si>
    <t>Önkormányzat  összes költségvetési bevétele</t>
  </si>
  <si>
    <t>Értékesítési és forgalmi adó</t>
  </si>
  <si>
    <t>Társadalombiztosítás pénzügyi alapjai /OEP/</t>
  </si>
  <si>
    <t>Elkülönített Állami Pénzalapok /Munkaügyi Központ/</t>
  </si>
  <si>
    <t>NAKVI Központi kezelésű előirányzatok</t>
  </si>
  <si>
    <t>Előző évi költségvetési maradvány igénybevétele</t>
  </si>
  <si>
    <t>Önkormányzat  összes költségvetési kiadása</t>
  </si>
  <si>
    <t>Finanszírozási  bevételek</t>
  </si>
  <si>
    <t>Az önkormányzat létszámösszetételéről</t>
  </si>
  <si>
    <t>Egyéb működési kiadások</t>
  </si>
  <si>
    <t>*helyi gépjárműadó</t>
  </si>
  <si>
    <t xml:space="preserve">Felhalmozási célú átvett pénzeszközök </t>
  </si>
  <si>
    <t>Kiszámlázott általános forgalmi adó</t>
  </si>
  <si>
    <t>Működési és felhalmozási  célú támogatások államháztartáson belülről</t>
  </si>
  <si>
    <t>Zöldterület-gazdálkodással kapcsolatos feladatok ellátásának támogatása</t>
  </si>
  <si>
    <t>Közvilágítás fenntartásának támogatása</t>
  </si>
  <si>
    <t>Köztemető fenntartással kapcsolatos feladatok</t>
  </si>
  <si>
    <t>Közutak fenntartásának támogatása</t>
  </si>
  <si>
    <t>Egyéb önkormányzati feladatok támogatása</t>
  </si>
  <si>
    <t>Lakott külterülettel kapcsolatos feladatok támogatása</t>
  </si>
  <si>
    <t>A települési önkormányzatok szociális feladatainak egyéb támogatása</t>
  </si>
  <si>
    <t>Falugondnoki vagy tanyagondnoki szolgáltatás</t>
  </si>
  <si>
    <t>Települési önkormányzatok nyilvános könyvtári és közművelődési feladatainak támogatása</t>
  </si>
  <si>
    <t xml:space="preserve">Mindösszesen: </t>
  </si>
  <si>
    <t xml:space="preserve">Százszorszépföld Egyesület </t>
  </si>
  <si>
    <t>Kamatbevételek</t>
  </si>
  <si>
    <t>Felhalmozáci  célú támogatások államháztartáson belülről</t>
  </si>
  <si>
    <t>Egyéb felhalmozási  célú támogatások bevételei államháztartáson belülről</t>
  </si>
  <si>
    <t>Betétek megszűntetése</t>
  </si>
  <si>
    <t>Belterületi út felújítása</t>
  </si>
  <si>
    <t>Szociális Szolgáltató Központ működtetése</t>
  </si>
  <si>
    <t>Közterülethasználati díj</t>
  </si>
  <si>
    <t>Kamatbevétel</t>
  </si>
  <si>
    <t>Egyéb működési bevétel</t>
  </si>
  <si>
    <t xml:space="preserve">Iparűzési adó </t>
  </si>
  <si>
    <t xml:space="preserve">                           </t>
  </si>
  <si>
    <t>pénzügyi terv</t>
  </si>
  <si>
    <t>Önkormányzatok és önkormányzati hivatalok jogalkotó és általános igazgatási tevékenysége</t>
  </si>
  <si>
    <t>Város-, községgazdálkodási egyéb szolgáltatások</t>
  </si>
  <si>
    <t>Falugondnoki, tanyagondnoki  szolgáltatás</t>
  </si>
  <si>
    <t>Család és nővédelmi egészségügyi gondozás</t>
  </si>
  <si>
    <t>Állami támotatás</t>
  </si>
  <si>
    <t>Támogatásértékű bevétel</t>
  </si>
  <si>
    <t>Intézményen kívüli gyermekétkeztetés (önként vállalt feladat)</t>
  </si>
  <si>
    <t>Önkormányzati Ingatlan vásárlás</t>
  </si>
  <si>
    <t>Ingatlanok beszerzése, létesítése</t>
  </si>
  <si>
    <t xml:space="preserve"> Ingtlanok felújítása - Belterületi utca felújítása</t>
  </si>
  <si>
    <t>Ingatlanok felújítása-Önkormányzati ingatlanok felújítása</t>
  </si>
  <si>
    <t>Egyéb tárgyi eszközök beszerzése létesítése-Közfoglalkoztatás</t>
  </si>
  <si>
    <t>Egyéb tárgyi eszközök beszerzése, létesítése</t>
  </si>
  <si>
    <t xml:space="preserve">Közutak üzemeltetése, fenntartása </t>
  </si>
  <si>
    <t>Felső-Bácska Vidékfejlesztési Egyesület</t>
  </si>
  <si>
    <t>Összesen:</t>
  </si>
  <si>
    <t>Egyéb tárgyi eszközök beszerzése létesítése-Könyvtári szolgáltatás</t>
  </si>
  <si>
    <t>Forint</t>
  </si>
  <si>
    <t>Eredeti</t>
  </si>
  <si>
    <t>2018. év</t>
  </si>
  <si>
    <t>Egyéb felhalmozási célú támogatások államháztartáson belülre-KEOP-4.10.0/N/14-2014-0359 projekt túlfizetés visszautalása</t>
  </si>
  <si>
    <t xml:space="preserve"> Forint</t>
  </si>
  <si>
    <t>Ellátottak pénzbeli juttatásai                                                            Forint</t>
  </si>
  <si>
    <t>Kimutatás az önkormányzat által a lakosságnak juttatott támogatásokról, szociális, rászorultsági jellegű ellátásokról</t>
  </si>
  <si>
    <t>Bevételek összesen :</t>
  </si>
  <si>
    <t>Kiadások összesen :</t>
  </si>
  <si>
    <t>2017. évi előirányzat</t>
  </si>
  <si>
    <t>2016. évről áthúzódó bérkompenzáció támogatása</t>
  </si>
  <si>
    <t>Külterületi út felújítása</t>
  </si>
  <si>
    <t>Köztemető-fenntartás és működtetés</t>
  </si>
  <si>
    <t xml:space="preserve"> Ingtlanok felújítása - Külterületi út felújítása</t>
  </si>
  <si>
    <t>Egyéb tárgyi eszközök beszerzése létesítése-Közutak üzemeltetése, fenntartása</t>
  </si>
  <si>
    <t>Egyéb tárgyi eszközök beszerzése, létesítése- Köztemető-fenntartás és működtetés</t>
  </si>
  <si>
    <t>Ingatlanok felújítása -Könyvtári szolgáltatások</t>
  </si>
  <si>
    <t>Harkakötöny Község Önkormányzat  2017. évi költségvetés</t>
  </si>
  <si>
    <t>2017.</t>
  </si>
  <si>
    <t>Működési és Közhatalmi bevétel</t>
  </si>
  <si>
    <t>2017.december 31.</t>
  </si>
  <si>
    <t>Beruházási célú előzetesen felszámított általános forgalmi adó</t>
  </si>
  <si>
    <t>Felújítási célú előzetesen felszámított általános forgalmi adó</t>
  </si>
  <si>
    <t>Ingatlanok felújítása</t>
  </si>
  <si>
    <t>Államáháztartáson belüli megelőlegezések visszafizetése</t>
  </si>
  <si>
    <t>Államháztartáson belüli megelőlegezések</t>
  </si>
  <si>
    <t>2019. év</t>
  </si>
  <si>
    <t>Elvonások és befizetések</t>
  </si>
  <si>
    <t>Egyéb tárgyi eszköz beszerzése, létesítése- Igazgatás</t>
  </si>
  <si>
    <t>Egyéb tárgyi eszköz beszerzése, létesítése- Zöldterület-kezelés</t>
  </si>
  <si>
    <t>Egyéb tárgyi eszközök beszerzése, létesítése - Tanyagondnoki szolgáltatás</t>
  </si>
  <si>
    <t xml:space="preserve">Egyéb tárgyi eszköz beszerzése, létesítése </t>
  </si>
  <si>
    <t>Zöldterület-kezelés</t>
  </si>
  <si>
    <t>Falugondnoki, tanyagondnoki szolgáltatás</t>
  </si>
  <si>
    <t>Ingatlan vásárlás</t>
  </si>
  <si>
    <t>Az önkormányzat rendeletében megállapított juttatás</t>
  </si>
  <si>
    <t>Köztemetés</t>
  </si>
  <si>
    <t>Települési támogatás</t>
  </si>
  <si>
    <t>Lakhatással kapcsolatos ellátások</t>
  </si>
  <si>
    <t>Közfoglalkozatás</t>
  </si>
  <si>
    <t>Készletértékesítés</t>
  </si>
  <si>
    <t>Egyéb saját bevétel</t>
  </si>
  <si>
    <t>Áfa bevétel</t>
  </si>
  <si>
    <t>Áfa befizetések és fisszatérítések</t>
  </si>
  <si>
    <t>Működési célú költségvetési támogatások és kiegészítő támogatások</t>
  </si>
  <si>
    <t>Tárgyi eszközök bérbeadásából származó bevétel</t>
  </si>
  <si>
    <t>A települési arculati kézikönyv elkészítésének támogatása</t>
  </si>
  <si>
    <t>II. módosítás</t>
  </si>
  <si>
    <t>II. Módosítás</t>
  </si>
  <si>
    <t>2017. december 31.</t>
  </si>
  <si>
    <t>Bevételi előirányzat</t>
  </si>
  <si>
    <t xml:space="preserve">Teljesítés </t>
  </si>
  <si>
    <t>Egyéb fejezeti kezelésű előirányzatok</t>
  </si>
  <si>
    <t>Egyéb közhatalmi bevételek</t>
  </si>
  <si>
    <t>* szabálysértési pénz- és helyszíni birság és a közlekedési szabályszegések után kiszabott közigazgatási birság helyi önkormányzatot megillető része</t>
  </si>
  <si>
    <t>*egyéb birság</t>
  </si>
  <si>
    <t>Közvetített szolgáltatások</t>
  </si>
  <si>
    <t>Biztosító által fizetett kártérítés</t>
  </si>
  <si>
    <t>Közművelődés- közösségi és társadalmi részvétel fejlesztése (kötelező feladat )</t>
  </si>
  <si>
    <t>Munkahelyi  étkeztetés (önként vállalt feladat )</t>
  </si>
  <si>
    <t>Különféle befizetések, és egyéb dologi kiadások</t>
  </si>
  <si>
    <t>Közvetített szolgáltatások ellenértéke</t>
  </si>
  <si>
    <t>Munkahelyi étkeztetés</t>
  </si>
  <si>
    <t>v a g y o n á l l a p o t a</t>
  </si>
  <si>
    <t>Eszközök</t>
  </si>
  <si>
    <t>A</t>
  </si>
  <si>
    <t>Nemzeti vagyonba tartozó befektetett eszközök</t>
  </si>
  <si>
    <t>A/I.</t>
  </si>
  <si>
    <t>Immateriális javak</t>
  </si>
  <si>
    <t>1.</t>
  </si>
  <si>
    <t>Szellemi termékek</t>
  </si>
  <si>
    <t>A/II.</t>
  </si>
  <si>
    <t>Tárgyi eszközök</t>
  </si>
  <si>
    <t xml:space="preserve">1. </t>
  </si>
  <si>
    <t>Ingatlanok és kapcsolódó vagyoni értékű jogok</t>
  </si>
  <si>
    <t>2.</t>
  </si>
  <si>
    <t>Gépek, berendezések, felszerelések, járművek</t>
  </si>
  <si>
    <t>A/III.</t>
  </si>
  <si>
    <t>Befektetett pénzügyi eszközök</t>
  </si>
  <si>
    <t>Tartós részesedések</t>
  </si>
  <si>
    <t>A/IV.</t>
  </si>
  <si>
    <t>Koncesszióba, vagyonkezelésbe adott eszközök</t>
  </si>
  <si>
    <t>B</t>
  </si>
  <si>
    <t>Nemzeti vagyonba tartozó forgóeszközök</t>
  </si>
  <si>
    <t>B/I</t>
  </si>
  <si>
    <t>Készletek</t>
  </si>
  <si>
    <t>Vásárolt készletek</t>
  </si>
  <si>
    <t>Növendék, hízó és egyéb állatok</t>
  </si>
  <si>
    <t>C</t>
  </si>
  <si>
    <t>Pénzeszközök</t>
  </si>
  <si>
    <t>Pénztárak, csekkek, betétkönyvek</t>
  </si>
  <si>
    <t>Forintszámlák</t>
  </si>
  <si>
    <t>D</t>
  </si>
  <si>
    <t>Követelések</t>
  </si>
  <si>
    <t>Költségvetési évben esedékes követelések</t>
  </si>
  <si>
    <t>Forgótőke elszámolása</t>
  </si>
  <si>
    <t>E</t>
  </si>
  <si>
    <t>Egyéb sajátos eszközoldali elszámolások</t>
  </si>
  <si>
    <t>Források</t>
  </si>
  <si>
    <t>G</t>
  </si>
  <si>
    <t>Saját tőke</t>
  </si>
  <si>
    <t>Nemzeti vagyon induláskori értéke</t>
  </si>
  <si>
    <t>Felhalmozott eredmény</t>
  </si>
  <si>
    <t>H</t>
  </si>
  <si>
    <t>Kötelezettségek</t>
  </si>
  <si>
    <t>Költségvetési évben esedékes kötelezettségek</t>
  </si>
  <si>
    <t>Költségvetési évet követően esedékes kötelezettségek</t>
  </si>
  <si>
    <t>Kötelezettség jellegű sajátos elszámolások</t>
  </si>
  <si>
    <t>I</t>
  </si>
  <si>
    <t>Kincstári számlavezetéssel kapcsolatos elszámolások</t>
  </si>
  <si>
    <t>Passzív időbeli elhatárolások</t>
  </si>
  <si>
    <t>Az önkormányzatnak garancia és kezességvállalása nincs.</t>
  </si>
  <si>
    <t>Az önkormányzatnak külön nyilvántartásban szereplő vagyona nincs.</t>
  </si>
  <si>
    <t>Harkakötöny Községi Önkormányzat 2017. december 31-i</t>
  </si>
  <si>
    <t>Gép Károlyné Díj, Tagdíj</t>
  </si>
  <si>
    <t>Kiskun  Önkormányzatok  Szövetsége</t>
  </si>
  <si>
    <t>III</t>
  </si>
  <si>
    <t>Egyéb sajátos elszámolások</t>
  </si>
  <si>
    <t>Előzetesen felszámított általános forgalmi adó elszámolása</t>
  </si>
  <si>
    <t>Fizetendő általános forgalmi adó elszámolása</t>
  </si>
  <si>
    <t xml:space="preserve">Eszközök összesen: </t>
  </si>
  <si>
    <t>Nemzeti vagyon változásai</t>
  </si>
  <si>
    <t xml:space="preserve">Egyéb eszközök induláskori értéke és változásai </t>
  </si>
  <si>
    <t xml:space="preserve">IV. </t>
  </si>
  <si>
    <t xml:space="preserve">VI. </t>
  </si>
  <si>
    <t>Mérleg szerinti eredmény</t>
  </si>
  <si>
    <t>J.</t>
  </si>
  <si>
    <t xml:space="preserve">Források Összesen: </t>
  </si>
  <si>
    <t>Egyéb tárgyi eszközök beszerzése, létesítése- Munkahelyi  étkeztetés</t>
  </si>
  <si>
    <t xml:space="preserve"> Munkahelyi  étkeztetés</t>
  </si>
  <si>
    <t xml:space="preserve">             6/2018.(V.3. Ktsz. rendelet 3.sz. melléklete</t>
  </si>
  <si>
    <t>6/2018. (V.3.) Kt.sz.rendelet 4.sz. melléklete</t>
  </si>
  <si>
    <t>6/2018. (V.3. ) Kt.sz.rendelet  5.sz. melléklete</t>
  </si>
  <si>
    <t>6/2018. (V.3.) Kt.sz.rendelet  6.sz. melléklete</t>
  </si>
  <si>
    <t>6/2018.(V.3.) Kt.sz.rendelet  7. sz. melléklete</t>
  </si>
  <si>
    <t>6/2018. (V.3.) Kt.sz.rendelet 15 .sz. melléklete</t>
  </si>
  <si>
    <t>6/2018.(V.3.) Kt.sz.rendelet  8. sz. melléklete</t>
  </si>
  <si>
    <r>
      <t xml:space="preserve"> 6</t>
    </r>
    <r>
      <rPr>
        <sz val="10"/>
        <rFont val="Times New Roman"/>
        <family val="1"/>
      </rPr>
      <t>/2018.(V.3.) Kt.sz.rendelet 9. sz. melléklete</t>
    </r>
  </si>
  <si>
    <r>
      <t xml:space="preserve"> 6</t>
    </r>
    <r>
      <rPr>
        <sz val="10"/>
        <rFont val="Times New Roman"/>
        <family val="1"/>
      </rPr>
      <t>/2018.(V.3.) Kt.sz.rendelet 9.sz. melléklete</t>
    </r>
  </si>
  <si>
    <t>6/2018.(V.3.) Kt.sz.rendelet  10 .sz. melléklete</t>
  </si>
  <si>
    <r>
      <t xml:space="preserve"> 6</t>
    </r>
    <r>
      <rPr>
        <sz val="8"/>
        <rFont val="Times New Roman"/>
        <family val="1"/>
      </rPr>
      <t>/2018.(V.3.) Kt.sz.rendelet 11. sz. melléklete</t>
    </r>
  </si>
  <si>
    <r>
      <t xml:space="preserve">   6</t>
    </r>
    <r>
      <rPr>
        <sz val="8"/>
        <rFont val="Times New Roman"/>
        <family val="1"/>
      </rPr>
      <t>/2018.(V.3.) Kt.sz.rendelet  12. sz. melléklete</t>
    </r>
  </si>
  <si>
    <r>
      <t xml:space="preserve">  6</t>
    </r>
    <r>
      <rPr>
        <sz val="8"/>
        <rFont val="Times New Roman"/>
        <family val="1"/>
      </rPr>
      <t>/2018.(V.3.) Kt.sz.rendelet  13. sz. melléklete</t>
    </r>
  </si>
  <si>
    <r>
      <t xml:space="preserve"> 6</t>
    </r>
    <r>
      <rPr>
        <sz val="8"/>
        <rFont val="Times New Roman"/>
        <family val="1"/>
      </rPr>
      <t>/2018.(V.3.) Kt.sz.rendelet  16.sz. melléklete</t>
    </r>
  </si>
  <si>
    <r>
      <t xml:space="preserve"> 6</t>
    </r>
    <r>
      <rPr>
        <sz val="8"/>
        <rFont val="Times New Roman"/>
        <family val="1"/>
      </rPr>
      <t>/2018.(V.3.) Kt.sz.rendelet  19. sz. melléklete</t>
    </r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</si>
</sst>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_-* #,##0.000\ _F_t_-;\-* #,##0.000\ _F_t_-;_-* &quot;-&quot;??\ _F_t_-;_-@_-"/>
    <numFmt numFmtId="176" formatCode="_-* #,##0.0\ _F_t_-;\-* #,##0.0\ _F_t_-;_-* &quot;-&quot;??\ _F_t_-;_-@_-"/>
    <numFmt numFmtId="177" formatCode="_-* #,##0\ _F_t_-;\-* #,##0\ _F_t_-;_-* &quot;-&quot;??\ _F_t_-;_-@_-"/>
    <numFmt numFmtId="178" formatCode="0.0"/>
    <numFmt numFmtId="179" formatCode="0.000"/>
    <numFmt numFmtId="180" formatCode="#,##0;[Red]#,##0"/>
    <numFmt numFmtId="181" formatCode="#,##0.0"/>
  </numFmts>
  <fonts count="80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43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12"/>
      <name val="Arial"/>
      <family val="2"/>
    </font>
    <font>
      <b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bgColor theme="8" tint="0.5999900102615356"/>
      </patternFill>
    </fill>
    <fill>
      <patternFill patternType="solid">
        <fgColor rgb="FF66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2D05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ck"/>
      <top style="thick"/>
      <bottom style="medium">
        <color indexed="8"/>
      </bottom>
    </border>
    <border>
      <left>
        <color indexed="63"/>
      </left>
      <right style="thick"/>
      <top style="thick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22" borderId="7" applyNumberFormat="0" applyFont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3" fillId="29" borderId="0" applyNumberFormat="0" applyBorder="0" applyAlignment="0" applyProtection="0"/>
    <xf numFmtId="0" fontId="74" fillId="30" borderId="8" applyNumberFormat="0" applyAlignment="0" applyProtection="0"/>
    <xf numFmtId="0" fontId="1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0" fontId="79" fillId="30" borderId="1" applyNumberFormat="0" applyAlignment="0" applyProtection="0"/>
    <xf numFmtId="9" fontId="0" fillId="0" borderId="0" applyFont="0" applyFill="0" applyBorder="0" applyAlignment="0" applyProtection="0"/>
  </cellStyleXfs>
  <cellXfs count="836">
    <xf numFmtId="0" fontId="0" fillId="0" borderId="0" xfId="0" applyAlignment="1">
      <alignment/>
    </xf>
    <xf numFmtId="0" fontId="2" fillId="0" borderId="10" xfId="0" applyFont="1" applyBorder="1" applyAlignment="1">
      <alignment horizontal="right" vertical="top" wrapText="1"/>
    </xf>
    <xf numFmtId="3" fontId="0" fillId="0" borderId="0" xfId="0" applyNumberFormat="1" applyAlignment="1">
      <alignment horizontal="right"/>
    </xf>
    <xf numFmtId="0" fontId="14" fillId="0" borderId="0" xfId="0" applyFont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 indent="3"/>
    </xf>
    <xf numFmtId="0" fontId="11" fillId="0" borderId="0" xfId="0" applyFont="1" applyAlignment="1">
      <alignment horizontal="right" vertical="top" wrapText="1"/>
    </xf>
    <xf numFmtId="0" fontId="0" fillId="0" borderId="0" xfId="0" applyFill="1" applyAlignment="1">
      <alignment/>
    </xf>
    <xf numFmtId="0" fontId="17" fillId="0" borderId="0" xfId="0" applyFont="1" applyAlignment="1">
      <alignment horizontal="right" indent="3"/>
    </xf>
    <xf numFmtId="0" fontId="20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11" xfId="0" applyFont="1" applyBorder="1" applyAlignment="1">
      <alignment horizontal="center" vertical="top" wrapText="1"/>
    </xf>
    <xf numFmtId="3" fontId="1" fillId="33" borderId="12" xfId="0" applyNumberFormat="1" applyFont="1" applyFill="1" applyBorder="1" applyAlignment="1">
      <alignment horizontal="center" vertical="top" wrapText="1"/>
    </xf>
    <xf numFmtId="3" fontId="1" fillId="33" borderId="13" xfId="0" applyNumberFormat="1" applyFont="1" applyFill="1" applyBorder="1" applyAlignment="1">
      <alignment horizontal="center" vertical="top" wrapText="1"/>
    </xf>
    <xf numFmtId="3" fontId="1" fillId="33" borderId="14" xfId="0" applyNumberFormat="1" applyFont="1" applyFill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2" fillId="34" borderId="13" xfId="0" applyNumberFormat="1" applyFont="1" applyFill="1" applyBorder="1" applyAlignment="1">
      <alignment horizontal="right" vertical="top" wrapText="1"/>
    </xf>
    <xf numFmtId="3" fontId="2" fillId="0" borderId="13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24" fillId="35" borderId="18" xfId="0" applyFont="1" applyFill="1" applyBorder="1" applyAlignment="1">
      <alignment vertical="top" wrapText="1"/>
    </xf>
    <xf numFmtId="0" fontId="24" fillId="35" borderId="19" xfId="0" applyFont="1" applyFill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0" fillId="0" borderId="20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6" fillId="0" borderId="0" xfId="0" applyFont="1" applyAlignment="1">
      <alignment/>
    </xf>
    <xf numFmtId="0" fontId="2" fillId="0" borderId="22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0" fillId="0" borderId="0" xfId="0" applyBorder="1" applyAlignment="1">
      <alignment/>
    </xf>
    <xf numFmtId="3" fontId="1" fillId="33" borderId="23" xfId="0" applyNumberFormat="1" applyFont="1" applyFill="1" applyBorder="1" applyAlignment="1">
      <alignment horizontal="right" vertical="top" wrapText="1"/>
    </xf>
    <xf numFmtId="0" fontId="0" fillId="0" borderId="24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5" xfId="0" applyBorder="1" applyAlignment="1">
      <alignment/>
    </xf>
    <xf numFmtId="0" fontId="8" fillId="0" borderId="26" xfId="0" applyFont="1" applyFill="1" applyBorder="1" applyAlignment="1">
      <alignment horizontal="center" vertical="top" wrapText="1"/>
    </xf>
    <xf numFmtId="0" fontId="0" fillId="0" borderId="24" xfId="0" applyBorder="1" applyAlignment="1">
      <alignment/>
    </xf>
    <xf numFmtId="0" fontId="27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7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/>
    </xf>
    <xf numFmtId="0" fontId="21" fillId="0" borderId="13" xfId="0" applyFont="1" applyBorder="1" applyAlignment="1" applyProtection="1">
      <alignment/>
      <protection locked="0"/>
    </xf>
    <xf numFmtId="0" fontId="27" fillId="0" borderId="0" xfId="0" applyFont="1" applyAlignment="1">
      <alignment vertical="top" wrapText="1"/>
    </xf>
    <xf numFmtId="0" fontId="6" fillId="0" borderId="2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1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vertical="top" wrapText="1"/>
    </xf>
    <xf numFmtId="0" fontId="8" fillId="36" borderId="17" xfId="0" applyFont="1" applyFill="1" applyBorder="1" applyAlignment="1">
      <alignment vertical="top" wrapText="1"/>
    </xf>
    <xf numFmtId="3" fontId="8" fillId="36" borderId="11" xfId="0" applyNumberFormat="1" applyFont="1" applyFill="1" applyBorder="1" applyAlignment="1">
      <alignment horizontal="center" vertical="top" wrapText="1"/>
    </xf>
    <xf numFmtId="0" fontId="8" fillId="36" borderId="11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3" fontId="1" fillId="33" borderId="30" xfId="0" applyNumberFormat="1" applyFont="1" applyFill="1" applyBorder="1" applyAlignment="1">
      <alignment horizontal="center" vertical="top" wrapText="1"/>
    </xf>
    <xf numFmtId="3" fontId="8" fillId="33" borderId="27" xfId="0" applyNumberFormat="1" applyFont="1" applyFill="1" applyBorder="1" applyAlignment="1">
      <alignment horizontal="center" vertical="top" wrapText="1"/>
    </xf>
    <xf numFmtId="3" fontId="1" fillId="36" borderId="11" xfId="0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8" fillId="0" borderId="31" xfId="0" applyFont="1" applyFill="1" applyBorder="1" applyAlignment="1">
      <alignment horizontal="center" vertical="top" wrapText="1"/>
    </xf>
    <xf numFmtId="0" fontId="6" fillId="0" borderId="32" xfId="0" applyFont="1" applyBorder="1" applyAlignment="1">
      <alignment/>
    </xf>
    <xf numFmtId="0" fontId="6" fillId="0" borderId="17" xfId="0" applyFont="1" applyBorder="1" applyAlignment="1">
      <alignment/>
    </xf>
    <xf numFmtId="0" fontId="25" fillId="0" borderId="28" xfId="0" applyFont="1" applyBorder="1" applyAlignment="1">
      <alignment horizontal="center"/>
    </xf>
    <xf numFmtId="0" fontId="23" fillId="0" borderId="33" xfId="0" applyFont="1" applyBorder="1" applyAlignment="1">
      <alignment horizontal="center" vertical="top" wrapText="1"/>
    </xf>
    <xf numFmtId="0" fontId="25" fillId="0" borderId="32" xfId="0" applyFont="1" applyBorder="1" applyAlignment="1">
      <alignment horizontal="center"/>
    </xf>
    <xf numFmtId="0" fontId="2" fillId="0" borderId="32" xfId="0" applyFont="1" applyBorder="1" applyAlignment="1">
      <alignment vertical="top" wrapText="1"/>
    </xf>
    <xf numFmtId="0" fontId="14" fillId="0" borderId="33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/>
    </xf>
    <xf numFmtId="3" fontId="14" fillId="0" borderId="32" xfId="0" applyNumberFormat="1" applyFont="1" applyBorder="1" applyAlignment="1">
      <alignment horizontal="center" vertical="top" wrapText="1"/>
    </xf>
    <xf numFmtId="0" fontId="28" fillId="0" borderId="0" xfId="0" applyFont="1" applyAlignment="1">
      <alignment horizontal="right"/>
    </xf>
    <xf numFmtId="0" fontId="6" fillId="0" borderId="34" xfId="0" applyFont="1" applyBorder="1" applyAlignment="1">
      <alignment horizontal="justify" vertical="top" wrapText="1"/>
    </xf>
    <xf numFmtId="0" fontId="7" fillId="0" borderId="32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27" fillId="0" borderId="0" xfId="0" applyFont="1" applyAlignment="1">
      <alignment horizontal="right" vertical="top" wrapText="1"/>
    </xf>
    <xf numFmtId="3" fontId="2" fillId="0" borderId="36" xfId="0" applyNumberFormat="1" applyFont="1" applyBorder="1" applyAlignment="1">
      <alignment horizontal="right" vertical="top" wrapText="1"/>
    </xf>
    <xf numFmtId="0" fontId="0" fillId="0" borderId="29" xfId="0" applyBorder="1" applyAlignment="1">
      <alignment/>
    </xf>
    <xf numFmtId="3" fontId="14" fillId="0" borderId="17" xfId="0" applyNumberFormat="1" applyFont="1" applyBorder="1" applyAlignment="1">
      <alignment horizontal="center" vertical="top" wrapText="1"/>
    </xf>
    <xf numFmtId="0" fontId="0" fillId="0" borderId="37" xfId="0" applyBorder="1" applyAlignment="1">
      <alignment/>
    </xf>
    <xf numFmtId="0" fontId="21" fillId="0" borderId="33" xfId="0" applyFont="1" applyBorder="1" applyAlignment="1" applyProtection="1">
      <alignment/>
      <protection locked="0"/>
    </xf>
    <xf numFmtId="0" fontId="6" fillId="35" borderId="17" xfId="0" applyFont="1" applyFill="1" applyBorder="1" applyAlignment="1">
      <alignment vertical="top" wrapText="1"/>
    </xf>
    <xf numFmtId="3" fontId="6" fillId="33" borderId="11" xfId="0" applyNumberFormat="1" applyFont="1" applyFill="1" applyBorder="1" applyAlignment="1">
      <alignment horizontal="center" vertical="top" wrapText="1"/>
    </xf>
    <xf numFmtId="0" fontId="0" fillId="0" borderId="35" xfId="0" applyBorder="1" applyAlignment="1">
      <alignment/>
    </xf>
    <xf numFmtId="0" fontId="21" fillId="0" borderId="33" xfId="0" applyFont="1" applyBorder="1" applyAlignment="1">
      <alignment/>
    </xf>
    <xf numFmtId="0" fontId="23" fillId="0" borderId="0" xfId="0" applyFont="1" applyBorder="1" applyAlignment="1">
      <alignment horizontal="right" vertical="top" wrapText="1"/>
    </xf>
    <xf numFmtId="0" fontId="2" fillId="0" borderId="38" xfId="0" applyFont="1" applyBorder="1" applyAlignment="1">
      <alignment horizontal="right" vertical="top" wrapText="1"/>
    </xf>
    <xf numFmtId="0" fontId="2" fillId="0" borderId="39" xfId="0" applyFont="1" applyBorder="1" applyAlignment="1">
      <alignment horizontal="right" vertical="top" wrapText="1"/>
    </xf>
    <xf numFmtId="3" fontId="1" fillId="33" borderId="33" xfId="0" applyNumberFormat="1" applyFont="1" applyFill="1" applyBorder="1" applyAlignment="1">
      <alignment horizontal="center" vertical="top" wrapText="1"/>
    </xf>
    <xf numFmtId="0" fontId="1" fillId="0" borderId="32" xfId="0" applyFont="1" applyBorder="1" applyAlignment="1">
      <alignment vertical="top" wrapText="1"/>
    </xf>
    <xf numFmtId="0" fontId="22" fillId="0" borderId="11" xfId="0" applyFont="1" applyBorder="1" applyAlignment="1">
      <alignment/>
    </xf>
    <xf numFmtId="3" fontId="2" fillId="35" borderId="36" xfId="0" applyNumberFormat="1" applyFont="1" applyFill="1" applyBorder="1" applyAlignment="1">
      <alignment horizontal="right" vertical="top" wrapText="1"/>
    </xf>
    <xf numFmtId="0" fontId="30" fillId="0" borderId="25" xfId="0" applyFont="1" applyBorder="1" applyAlignment="1">
      <alignment/>
    </xf>
    <xf numFmtId="0" fontId="22" fillId="34" borderId="25" xfId="0" applyFont="1" applyFill="1" applyBorder="1" applyAlignment="1">
      <alignment/>
    </xf>
    <xf numFmtId="0" fontId="0" fillId="35" borderId="24" xfId="0" applyFill="1" applyBorder="1" applyAlignment="1">
      <alignment/>
    </xf>
    <xf numFmtId="0" fontId="2" fillId="33" borderId="17" xfId="0" applyFont="1" applyFill="1" applyBorder="1" applyAlignment="1">
      <alignment vertical="top" wrapText="1"/>
    </xf>
    <xf numFmtId="3" fontId="8" fillId="33" borderId="33" xfId="0" applyNumberFormat="1" applyFont="1" applyFill="1" applyBorder="1" applyAlignment="1">
      <alignment horizontal="center" vertical="top" wrapText="1"/>
    </xf>
    <xf numFmtId="0" fontId="6" fillId="35" borderId="25" xfId="0" applyFont="1" applyFill="1" applyBorder="1" applyAlignment="1">
      <alignment vertical="top" wrapText="1"/>
    </xf>
    <xf numFmtId="3" fontId="6" fillId="35" borderId="25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3" borderId="25" xfId="0" applyFill="1" applyBorder="1" applyAlignment="1">
      <alignment/>
    </xf>
    <xf numFmtId="0" fontId="6" fillId="35" borderId="11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top" wrapText="1"/>
    </xf>
    <xf numFmtId="0" fontId="15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33" borderId="34" xfId="0" applyFont="1" applyFill="1" applyBorder="1" applyAlignment="1">
      <alignment horizontal="center" vertical="top" wrapText="1"/>
    </xf>
    <xf numFmtId="0" fontId="35" fillId="33" borderId="10" xfId="0" applyFont="1" applyFill="1" applyBorder="1" applyAlignment="1">
      <alignment horizontal="center" vertical="top" wrapText="1"/>
    </xf>
    <xf numFmtId="3" fontId="35" fillId="33" borderId="13" xfId="0" applyNumberFormat="1" applyFont="1" applyFill="1" applyBorder="1" applyAlignment="1">
      <alignment horizontal="center" vertical="top" wrapText="1"/>
    </xf>
    <xf numFmtId="3" fontId="35" fillId="33" borderId="39" xfId="0" applyNumberFormat="1" applyFont="1" applyFill="1" applyBorder="1" applyAlignment="1">
      <alignment horizontal="center" vertical="top" wrapText="1"/>
    </xf>
    <xf numFmtId="3" fontId="35" fillId="33" borderId="25" xfId="0" applyNumberFormat="1" applyFont="1" applyFill="1" applyBorder="1" applyAlignment="1">
      <alignment horizontal="center" vertical="top" wrapText="1"/>
    </xf>
    <xf numFmtId="0" fontId="35" fillId="33" borderId="40" xfId="0" applyFont="1" applyFill="1" applyBorder="1" applyAlignment="1">
      <alignment horizontal="center" vertical="top" wrapText="1"/>
    </xf>
    <xf numFmtId="3" fontId="35" fillId="33" borderId="14" xfId="0" applyNumberFormat="1" applyFont="1" applyFill="1" applyBorder="1" applyAlignment="1">
      <alignment horizontal="center" vertical="top" wrapText="1"/>
    </xf>
    <xf numFmtId="3" fontId="35" fillId="33" borderId="41" xfId="0" applyNumberFormat="1" applyFont="1" applyFill="1" applyBorder="1" applyAlignment="1">
      <alignment horizontal="center" vertical="top" wrapText="1"/>
    </xf>
    <xf numFmtId="3" fontId="37" fillId="0" borderId="25" xfId="0" applyNumberFormat="1" applyFont="1" applyBorder="1" applyAlignment="1">
      <alignment horizontal="right" vertical="top" wrapText="1"/>
    </xf>
    <xf numFmtId="3" fontId="37" fillId="0" borderId="39" xfId="0" applyNumberFormat="1" applyFont="1" applyBorder="1" applyAlignment="1">
      <alignment horizontal="right" vertical="top" wrapText="1"/>
    </xf>
    <xf numFmtId="0" fontId="35" fillId="0" borderId="1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0" fontId="26" fillId="0" borderId="10" xfId="0" applyFont="1" applyBorder="1" applyAlignment="1">
      <alignment horizontal="right" vertical="top" wrapText="1"/>
    </xf>
    <xf numFmtId="0" fontId="26" fillId="0" borderId="25" xfId="0" applyFont="1" applyBorder="1" applyAlignment="1">
      <alignment horizontal="right" vertical="top" wrapText="1"/>
    </xf>
    <xf numFmtId="3" fontId="26" fillId="34" borderId="25" xfId="0" applyNumberFormat="1" applyFont="1" applyFill="1" applyBorder="1" applyAlignment="1">
      <alignment horizontal="right" vertical="top" wrapText="1"/>
    </xf>
    <xf numFmtId="3" fontId="26" fillId="34" borderId="39" xfId="0" applyNumberFormat="1" applyFont="1" applyFill="1" applyBorder="1" applyAlignment="1">
      <alignment horizontal="right" vertical="top" wrapText="1"/>
    </xf>
    <xf numFmtId="0" fontId="0" fillId="0" borderId="25" xfId="0" applyFont="1" applyBorder="1" applyAlignment="1">
      <alignment/>
    </xf>
    <xf numFmtId="0" fontId="26" fillId="0" borderId="38" xfId="0" applyFont="1" applyBorder="1" applyAlignment="1">
      <alignment horizontal="left" vertical="top" wrapText="1"/>
    </xf>
    <xf numFmtId="3" fontId="26" fillId="35" borderId="25" xfId="0" applyNumberFormat="1" applyFont="1" applyFill="1" applyBorder="1" applyAlignment="1">
      <alignment horizontal="right" vertical="top" wrapText="1"/>
    </xf>
    <xf numFmtId="3" fontId="26" fillId="35" borderId="39" xfId="0" applyNumberFormat="1" applyFont="1" applyFill="1" applyBorder="1" applyAlignment="1">
      <alignment horizontal="right" vertical="top" wrapText="1"/>
    </xf>
    <xf numFmtId="3" fontId="26" fillId="0" borderId="25" xfId="0" applyNumberFormat="1" applyFont="1" applyBorder="1" applyAlignment="1">
      <alignment horizontal="right" vertical="top" wrapText="1"/>
    </xf>
    <xf numFmtId="3" fontId="26" fillId="0" borderId="39" xfId="0" applyNumberFormat="1" applyFont="1" applyBorder="1" applyAlignment="1">
      <alignment horizontal="right" vertical="top" wrapText="1"/>
    </xf>
    <xf numFmtId="3" fontId="35" fillId="0" borderId="42" xfId="0" applyNumberFormat="1" applyFont="1" applyBorder="1" applyAlignment="1">
      <alignment horizontal="right" vertical="top" wrapText="1"/>
    </xf>
    <xf numFmtId="3" fontId="35" fillId="0" borderId="43" xfId="0" applyNumberFormat="1" applyFont="1" applyBorder="1" applyAlignment="1">
      <alignment horizontal="right" vertical="top" wrapText="1"/>
    </xf>
    <xf numFmtId="3" fontId="35" fillId="0" borderId="25" xfId="0" applyNumberFormat="1" applyFont="1" applyBorder="1" applyAlignment="1">
      <alignment horizontal="right" vertical="top" wrapText="1"/>
    </xf>
    <xf numFmtId="3" fontId="26" fillId="0" borderId="25" xfId="0" applyNumberFormat="1" applyFont="1" applyBorder="1" applyAlignment="1" applyProtection="1">
      <alignment horizontal="right" vertical="top" wrapText="1"/>
      <protection locked="0"/>
    </xf>
    <xf numFmtId="3" fontId="26" fillId="0" borderId="39" xfId="0" applyNumberFormat="1" applyFont="1" applyBorder="1" applyAlignment="1" applyProtection="1">
      <alignment horizontal="right" vertical="top" wrapText="1"/>
      <protection locked="0"/>
    </xf>
    <xf numFmtId="3" fontId="26" fillId="34" borderId="25" xfId="0" applyNumberFormat="1" applyFont="1" applyFill="1" applyBorder="1" applyAlignment="1">
      <alignment vertical="top" wrapText="1"/>
    </xf>
    <xf numFmtId="3" fontId="26" fillId="35" borderId="25" xfId="0" applyNumberFormat="1" applyFont="1" applyFill="1" applyBorder="1" applyAlignment="1" applyProtection="1">
      <alignment horizontal="right" vertical="top" wrapText="1"/>
      <protection locked="0"/>
    </xf>
    <xf numFmtId="0" fontId="26" fillId="0" borderId="44" xfId="0" applyFont="1" applyBorder="1" applyAlignment="1">
      <alignment horizontal="right" vertical="top" wrapText="1"/>
    </xf>
    <xf numFmtId="0" fontId="26" fillId="0" borderId="45" xfId="0" applyFont="1" applyBorder="1" applyAlignment="1">
      <alignment horizontal="right" vertical="top" wrapText="1"/>
    </xf>
    <xf numFmtId="3" fontId="26" fillId="34" borderId="45" xfId="0" applyNumberFormat="1" applyFont="1" applyFill="1" applyBorder="1" applyAlignment="1" applyProtection="1">
      <alignment horizontal="right" vertical="top" wrapText="1"/>
      <protection locked="0"/>
    </xf>
    <xf numFmtId="3" fontId="26" fillId="0" borderId="45" xfId="0" applyNumberFormat="1" applyFont="1" applyBorder="1" applyAlignment="1" applyProtection="1">
      <alignment horizontal="right" vertical="top" wrapText="1"/>
      <protection locked="0"/>
    </xf>
    <xf numFmtId="3" fontId="26" fillId="0" borderId="46" xfId="0" applyNumberFormat="1" applyFont="1" applyBorder="1" applyAlignment="1" applyProtection="1">
      <alignment horizontal="right" vertical="top" wrapText="1"/>
      <protection locked="0"/>
    </xf>
    <xf numFmtId="3" fontId="26" fillId="34" borderId="25" xfId="0" applyNumberFormat="1" applyFont="1" applyFill="1" applyBorder="1" applyAlignment="1" applyProtection="1">
      <alignment horizontal="right" vertical="top" wrapText="1"/>
      <protection locked="0"/>
    </xf>
    <xf numFmtId="0" fontId="0" fillId="0" borderId="45" xfId="0" applyFont="1" applyBorder="1" applyAlignment="1">
      <alignment/>
    </xf>
    <xf numFmtId="0" fontId="26" fillId="0" borderId="46" xfId="0" applyFont="1" applyBorder="1" applyAlignment="1">
      <alignment horizontal="left" vertical="top" wrapText="1"/>
    </xf>
    <xf numFmtId="0" fontId="26" fillId="0" borderId="47" xfId="0" applyFont="1" applyBorder="1" applyAlignment="1">
      <alignment horizontal="left" vertical="top" wrapText="1"/>
    </xf>
    <xf numFmtId="0" fontId="26" fillId="0" borderId="48" xfId="0" applyFont="1" applyBorder="1" applyAlignment="1">
      <alignment horizontal="left" vertical="top" wrapText="1"/>
    </xf>
    <xf numFmtId="3" fontId="26" fillId="35" borderId="45" xfId="0" applyNumberFormat="1" applyFont="1" applyFill="1" applyBorder="1" applyAlignment="1" applyProtection="1">
      <alignment horizontal="right" vertical="top" wrapText="1"/>
      <protection locked="0"/>
    </xf>
    <xf numFmtId="3" fontId="26" fillId="34" borderId="45" xfId="0" applyNumberFormat="1" applyFont="1" applyFill="1" applyBorder="1" applyAlignment="1" applyProtection="1">
      <alignment horizontal="right" vertical="top" wrapText="1"/>
      <protection locked="0"/>
    </xf>
    <xf numFmtId="3" fontId="26" fillId="34" borderId="25" xfId="0" applyNumberFormat="1" applyFont="1" applyFill="1" applyBorder="1" applyAlignment="1" applyProtection="1">
      <alignment horizontal="right" vertical="top" wrapText="1"/>
      <protection locked="0"/>
    </xf>
    <xf numFmtId="0" fontId="35" fillId="0" borderId="44" xfId="0" applyFont="1" applyBorder="1" applyAlignment="1">
      <alignment vertical="top" wrapText="1"/>
    </xf>
    <xf numFmtId="0" fontId="35" fillId="0" borderId="49" xfId="0" applyFont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3" fontId="35" fillId="0" borderId="50" xfId="0" applyNumberFormat="1" applyFont="1" applyBorder="1" applyAlignment="1">
      <alignment horizontal="right" vertical="top" wrapText="1"/>
    </xf>
    <xf numFmtId="3" fontId="35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34" borderId="0" xfId="0" applyFont="1" applyFill="1" applyBorder="1" applyAlignment="1">
      <alignment/>
    </xf>
    <xf numFmtId="3" fontId="0" fillId="34" borderId="25" xfId="0" applyNumberFormat="1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5" borderId="45" xfId="0" applyFont="1" applyFill="1" applyBorder="1" applyAlignment="1">
      <alignment/>
    </xf>
    <xf numFmtId="0" fontId="30" fillId="34" borderId="25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6" fillId="0" borderId="5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2" fillId="0" borderId="52" xfId="0" applyFont="1" applyBorder="1" applyAlignment="1">
      <alignment/>
    </xf>
    <xf numFmtId="0" fontId="21" fillId="0" borderId="53" xfId="0" applyFont="1" applyBorder="1" applyAlignment="1" applyProtection="1">
      <alignment/>
      <protection locked="0"/>
    </xf>
    <xf numFmtId="0" fontId="6" fillId="0" borderId="25" xfId="0" applyFont="1" applyBorder="1" applyAlignment="1">
      <alignment horizontal="center"/>
    </xf>
    <xf numFmtId="0" fontId="8" fillId="34" borderId="25" xfId="0" applyFont="1" applyFill="1" applyBorder="1" applyAlignment="1">
      <alignment horizontal="justify"/>
    </xf>
    <xf numFmtId="0" fontId="22" fillId="34" borderId="25" xfId="0" applyFont="1" applyFill="1" applyBorder="1" applyAlignment="1">
      <alignment/>
    </xf>
    <xf numFmtId="0" fontId="6" fillId="0" borderId="25" xfId="0" applyFont="1" applyBorder="1" applyAlignment="1" applyProtection="1">
      <alignment horizontal="justify"/>
      <protection locked="0"/>
    </xf>
    <xf numFmtId="0" fontId="22" fillId="0" borderId="25" xfId="0" applyFont="1" applyBorder="1" applyAlignment="1" applyProtection="1">
      <alignment/>
      <protection locked="0"/>
    </xf>
    <xf numFmtId="0" fontId="22" fillId="34" borderId="25" xfId="0" applyFont="1" applyFill="1" applyBorder="1" applyAlignment="1">
      <alignment/>
    </xf>
    <xf numFmtId="0" fontId="15" fillId="0" borderId="25" xfId="0" applyFont="1" applyBorder="1" applyAlignment="1">
      <alignment horizontal="left"/>
    </xf>
    <xf numFmtId="0" fontId="2" fillId="0" borderId="54" xfId="0" applyFont="1" applyBorder="1" applyAlignment="1">
      <alignment horizontal="right" vertical="top" wrapText="1"/>
    </xf>
    <xf numFmtId="0" fontId="2" fillId="35" borderId="54" xfId="0" applyFont="1" applyFill="1" applyBorder="1" applyAlignment="1">
      <alignment vertical="top" wrapText="1"/>
    </xf>
    <xf numFmtId="0" fontId="34" fillId="0" borderId="0" xfId="0" applyFont="1" applyAlignment="1">
      <alignment/>
    </xf>
    <xf numFmtId="0" fontId="15" fillId="0" borderId="25" xfId="0" applyFont="1" applyBorder="1" applyAlignment="1">
      <alignment/>
    </xf>
    <xf numFmtId="3" fontId="2" fillId="35" borderId="25" xfId="0" applyNumberFormat="1" applyFont="1" applyFill="1" applyBorder="1" applyAlignment="1">
      <alignment horizontal="center" vertical="top" wrapText="1"/>
    </xf>
    <xf numFmtId="3" fontId="1" fillId="33" borderId="25" xfId="0" applyNumberFormat="1" applyFont="1" applyFill="1" applyBorder="1" applyAlignment="1">
      <alignment horizontal="center" vertical="top" wrapText="1"/>
    </xf>
    <xf numFmtId="0" fontId="2" fillId="35" borderId="38" xfId="0" applyFont="1" applyFill="1" applyBorder="1" applyAlignment="1">
      <alignment vertical="top" wrapText="1"/>
    </xf>
    <xf numFmtId="0" fontId="2" fillId="35" borderId="25" xfId="0" applyFont="1" applyFill="1" applyBorder="1" applyAlignment="1">
      <alignment vertical="top" wrapText="1"/>
    </xf>
    <xf numFmtId="3" fontId="11" fillId="0" borderId="45" xfId="0" applyNumberFormat="1" applyFont="1" applyBorder="1" applyAlignment="1" applyProtection="1">
      <alignment horizontal="right" vertical="top" wrapText="1"/>
      <protection locked="0"/>
    </xf>
    <xf numFmtId="0" fontId="24" fillId="35" borderId="55" xfId="0" applyFont="1" applyFill="1" applyBorder="1" applyAlignment="1">
      <alignment vertical="top" wrapText="1"/>
    </xf>
    <xf numFmtId="0" fontId="20" fillId="0" borderId="56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0" borderId="24" xfId="0" applyFont="1" applyBorder="1" applyAlignment="1">
      <alignment vertical="top" wrapText="1"/>
    </xf>
    <xf numFmtId="0" fontId="1" fillId="0" borderId="25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left" vertical="top" wrapText="1"/>
    </xf>
    <xf numFmtId="0" fontId="1" fillId="33" borderId="25" xfId="0" applyFont="1" applyFill="1" applyBorder="1" applyAlignment="1">
      <alignment horizontal="center" vertical="top" wrapText="1"/>
    </xf>
    <xf numFmtId="0" fontId="8" fillId="33" borderId="25" xfId="0" applyFont="1" applyFill="1" applyBorder="1" applyAlignment="1">
      <alignment vertical="top" wrapText="1"/>
    </xf>
    <xf numFmtId="3" fontId="1" fillId="33" borderId="41" xfId="0" applyNumberFormat="1" applyFont="1" applyFill="1" applyBorder="1" applyAlignment="1">
      <alignment horizontal="center" vertical="top" wrapText="1"/>
    </xf>
    <xf numFmtId="0" fontId="15" fillId="0" borderId="25" xfId="0" applyFont="1" applyBorder="1" applyAlignment="1">
      <alignment wrapText="1"/>
    </xf>
    <xf numFmtId="0" fontId="15" fillId="0" borderId="25" xfId="0" applyFont="1" applyBorder="1" applyAlignment="1">
      <alignment horizontal="left" wrapText="1"/>
    </xf>
    <xf numFmtId="0" fontId="22" fillId="0" borderId="57" xfId="0" applyFont="1" applyBorder="1" applyAlignment="1">
      <alignment/>
    </xf>
    <xf numFmtId="0" fontId="0" fillId="0" borderId="46" xfId="0" applyFont="1" applyBorder="1" applyAlignment="1">
      <alignment/>
    </xf>
    <xf numFmtId="3" fontId="11" fillId="35" borderId="25" xfId="0" applyNumberFormat="1" applyFont="1" applyFill="1" applyBorder="1" applyAlignment="1" applyProtection="1">
      <alignment horizontal="right" vertical="top" wrapText="1"/>
      <protection locked="0"/>
    </xf>
    <xf numFmtId="3" fontId="26" fillId="37" borderId="25" xfId="0" applyNumberFormat="1" applyFont="1" applyFill="1" applyBorder="1" applyAlignment="1" applyProtection="1">
      <alignment horizontal="right" vertical="top" wrapText="1"/>
      <protection locked="0"/>
    </xf>
    <xf numFmtId="3" fontId="35" fillId="37" borderId="0" xfId="0" applyNumberFormat="1" applyFont="1" applyFill="1" applyBorder="1" applyAlignment="1">
      <alignment horizontal="right" vertical="top" wrapText="1"/>
    </xf>
    <xf numFmtId="0" fontId="1" fillId="37" borderId="25" xfId="0" applyFont="1" applyFill="1" applyBorder="1" applyAlignment="1">
      <alignment horizontal="left" vertical="top" wrapText="1"/>
    </xf>
    <xf numFmtId="3" fontId="2" fillId="37" borderId="25" xfId="0" applyNumberFormat="1" applyFont="1" applyFill="1" applyBorder="1" applyAlignment="1">
      <alignment horizontal="center" vertical="top" wrapText="1"/>
    </xf>
    <xf numFmtId="0" fontId="21" fillId="0" borderId="25" xfId="0" applyFont="1" applyBorder="1" applyAlignment="1" applyProtection="1">
      <alignment/>
      <protection locked="0"/>
    </xf>
    <xf numFmtId="0" fontId="6" fillId="38" borderId="25" xfId="0" applyFont="1" applyFill="1" applyBorder="1" applyAlignment="1" applyProtection="1">
      <alignment horizontal="justify"/>
      <protection locked="0"/>
    </xf>
    <xf numFmtId="0" fontId="22" fillId="38" borderId="25" xfId="0" applyFon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33" borderId="34" xfId="0" applyFont="1" applyFill="1" applyBorder="1" applyAlignment="1">
      <alignment horizontal="center" vertical="top" wrapText="1"/>
    </xf>
    <xf numFmtId="3" fontId="2" fillId="33" borderId="12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3" fontId="2" fillId="33" borderId="13" xfId="0" applyNumberFormat="1" applyFont="1" applyFill="1" applyBorder="1" applyAlignment="1">
      <alignment horizontal="center" vertical="top" wrapText="1"/>
    </xf>
    <xf numFmtId="0" fontId="2" fillId="33" borderId="4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38" fillId="0" borderId="0" xfId="0" applyFont="1" applyBorder="1" applyAlignment="1">
      <alignment vertical="top" wrapText="1"/>
    </xf>
    <xf numFmtId="0" fontId="0" fillId="0" borderId="35" xfId="0" applyBorder="1" applyAlignment="1">
      <alignment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justify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0" xfId="0" applyAlignment="1">
      <alignment readingOrder="1"/>
    </xf>
    <xf numFmtId="0" fontId="1" fillId="33" borderId="34" xfId="0" applyFont="1" applyFill="1" applyBorder="1" applyAlignment="1">
      <alignment horizontal="center" vertical="top" readingOrder="1"/>
    </xf>
    <xf numFmtId="0" fontId="1" fillId="33" borderId="59" xfId="0" applyFont="1" applyFill="1" applyBorder="1" applyAlignment="1">
      <alignment horizontal="center" vertical="top" readingOrder="1"/>
    </xf>
    <xf numFmtId="0" fontId="1" fillId="33" borderId="10" xfId="0" applyFont="1" applyFill="1" applyBorder="1" applyAlignment="1">
      <alignment horizontal="center" vertical="top" readingOrder="1"/>
    </xf>
    <xf numFmtId="0" fontId="1" fillId="33" borderId="25" xfId="0" applyFont="1" applyFill="1" applyBorder="1" applyAlignment="1">
      <alignment horizontal="center" vertical="top" readingOrder="1"/>
    </xf>
    <xf numFmtId="0" fontId="1" fillId="33" borderId="40" xfId="0" applyFont="1" applyFill="1" applyBorder="1" applyAlignment="1">
      <alignment horizontal="center" vertical="top" readingOrder="1"/>
    </xf>
    <xf numFmtId="0" fontId="1" fillId="33" borderId="60" xfId="0" applyFont="1" applyFill="1" applyBorder="1" applyAlignment="1">
      <alignment horizontal="center" vertical="top" readingOrder="1"/>
    </xf>
    <xf numFmtId="0" fontId="1" fillId="33" borderId="61" xfId="0" applyFont="1" applyFill="1" applyBorder="1" applyAlignment="1">
      <alignment vertical="top" readingOrder="1"/>
    </xf>
    <xf numFmtId="0" fontId="1" fillId="33" borderId="62" xfId="0" applyFont="1" applyFill="1" applyBorder="1" applyAlignment="1">
      <alignment vertical="top" readingOrder="1"/>
    </xf>
    <xf numFmtId="0" fontId="3" fillId="0" borderId="10" xfId="0" applyFont="1" applyBorder="1" applyAlignment="1">
      <alignment vertical="top" readingOrder="1"/>
    </xf>
    <xf numFmtId="0" fontId="3" fillId="0" borderId="25" xfId="0" applyFont="1" applyBorder="1" applyAlignment="1">
      <alignment vertical="top" readingOrder="1"/>
    </xf>
    <xf numFmtId="0" fontId="2" fillId="0" borderId="10" xfId="0" applyFont="1" applyBorder="1" applyAlignment="1">
      <alignment horizontal="right" vertical="top" readingOrder="1"/>
    </xf>
    <xf numFmtId="0" fontId="2" fillId="0" borderId="25" xfId="0" applyFont="1" applyBorder="1" applyAlignment="1">
      <alignment horizontal="right" vertical="top" readingOrder="1"/>
    </xf>
    <xf numFmtId="0" fontId="2" fillId="0" borderId="39" xfId="0" applyFont="1" applyBorder="1" applyAlignment="1">
      <alignment horizontal="right" vertical="top" readingOrder="1"/>
    </xf>
    <xf numFmtId="0" fontId="5" fillId="34" borderId="25" xfId="0" applyFont="1" applyFill="1" applyBorder="1" applyAlignment="1">
      <alignment vertical="top" readingOrder="1"/>
    </xf>
    <xf numFmtId="0" fontId="2" fillId="35" borderId="25" xfId="0" applyFont="1" applyFill="1" applyBorder="1" applyAlignment="1">
      <alignment horizontal="left" vertical="top" readingOrder="1"/>
    </xf>
    <xf numFmtId="0" fontId="2" fillId="0" borderId="54" xfId="0" applyFont="1" applyBorder="1" applyAlignment="1">
      <alignment horizontal="right" vertical="top" readingOrder="1"/>
    </xf>
    <xf numFmtId="0" fontId="2" fillId="35" borderId="54" xfId="0" applyFont="1" applyFill="1" applyBorder="1" applyAlignment="1">
      <alignment horizontal="left" vertical="top" readingOrder="1"/>
    </xf>
    <xf numFmtId="0" fontId="2" fillId="35" borderId="38" xfId="0" applyFont="1" applyFill="1" applyBorder="1" applyAlignment="1">
      <alignment horizontal="left" vertical="top" readingOrder="1"/>
    </xf>
    <xf numFmtId="0" fontId="2" fillId="0" borderId="54" xfId="0" applyFont="1" applyBorder="1" applyAlignment="1">
      <alignment vertical="top" readingOrder="1"/>
    </xf>
    <xf numFmtId="0" fontId="2" fillId="0" borderId="54" xfId="0" applyFont="1" applyBorder="1" applyAlignment="1">
      <alignment horizontal="left" vertical="top" readingOrder="1"/>
    </xf>
    <xf numFmtId="0" fontId="2" fillId="0" borderId="38" xfId="0" applyFont="1" applyBorder="1" applyAlignment="1">
      <alignment horizontal="left" vertical="top" readingOrder="1"/>
    </xf>
    <xf numFmtId="0" fontId="2" fillId="0" borderId="25" xfId="0" applyFont="1" applyBorder="1" applyAlignment="1">
      <alignment horizontal="center" vertical="top" readingOrder="1"/>
    </xf>
    <xf numFmtId="0" fontId="2" fillId="0" borderId="39" xfId="0" applyFont="1" applyBorder="1" applyAlignment="1">
      <alignment horizontal="center" vertical="top" readingOrder="1"/>
    </xf>
    <xf numFmtId="0" fontId="5" fillId="34" borderId="39" xfId="0" applyFont="1" applyFill="1" applyBorder="1" applyAlignment="1">
      <alignment horizontal="left" vertical="top" readingOrder="1"/>
    </xf>
    <xf numFmtId="0" fontId="2" fillId="34" borderId="54" xfId="0" applyFont="1" applyFill="1" applyBorder="1" applyAlignment="1">
      <alignment horizontal="left" vertical="top" readingOrder="1"/>
    </xf>
    <xf numFmtId="0" fontId="2" fillId="34" borderId="38" xfId="0" applyFont="1" applyFill="1" applyBorder="1" applyAlignment="1">
      <alignment horizontal="left" vertical="top" readingOrder="1"/>
    </xf>
    <xf numFmtId="0" fontId="2" fillId="0" borderId="54" xfId="0" applyFont="1" applyBorder="1" applyAlignment="1">
      <alignment horizontal="center" vertical="top" readingOrder="1"/>
    </xf>
    <xf numFmtId="0" fontId="2" fillId="0" borderId="25" xfId="0" applyFont="1" applyBorder="1" applyAlignment="1">
      <alignment horizontal="left" vertical="top" readingOrder="1"/>
    </xf>
    <xf numFmtId="0" fontId="2" fillId="0" borderId="38" xfId="0" applyFont="1" applyBorder="1" applyAlignment="1">
      <alignment horizontal="center" vertical="top" readingOrder="1"/>
    </xf>
    <xf numFmtId="0" fontId="2" fillId="35" borderId="39" xfId="0" applyFont="1" applyFill="1" applyBorder="1" applyAlignment="1">
      <alignment vertical="top" readingOrder="1"/>
    </xf>
    <xf numFmtId="0" fontId="2" fillId="35" borderId="54" xfId="0" applyFont="1" applyFill="1" applyBorder="1" applyAlignment="1">
      <alignment vertical="top" readingOrder="1"/>
    </xf>
    <xf numFmtId="0" fontId="2" fillId="0" borderId="39" xfId="0" applyFont="1" applyFill="1" applyBorder="1" applyAlignment="1">
      <alignment horizontal="left" vertical="top" readingOrder="1"/>
    </xf>
    <xf numFmtId="0" fontId="2" fillId="0" borderId="25" xfId="0" applyFont="1" applyFill="1" applyBorder="1" applyAlignment="1">
      <alignment horizontal="left" vertical="top" readingOrder="1"/>
    </xf>
    <xf numFmtId="0" fontId="2" fillId="0" borderId="54" xfId="0" applyFont="1" applyFill="1" applyBorder="1" applyAlignment="1">
      <alignment horizontal="left" vertical="top" readingOrder="1"/>
    </xf>
    <xf numFmtId="0" fontId="2" fillId="0" borderId="38" xfId="0" applyFont="1" applyFill="1" applyBorder="1" applyAlignment="1">
      <alignment horizontal="left" vertical="top" readingOrder="1"/>
    </xf>
    <xf numFmtId="0" fontId="5" fillId="34" borderId="25" xfId="0" applyFont="1" applyFill="1" applyBorder="1" applyAlignment="1">
      <alignment horizontal="left" vertical="top" readingOrder="1"/>
    </xf>
    <xf numFmtId="0" fontId="6" fillId="37" borderId="39" xfId="0" applyFont="1" applyFill="1" applyBorder="1" applyAlignment="1">
      <alignment horizontal="left" vertical="top" readingOrder="1"/>
    </xf>
    <xf numFmtId="0" fontId="6" fillId="37" borderId="54" xfId="0" applyFont="1" applyFill="1" applyBorder="1" applyAlignment="1">
      <alignment horizontal="left" vertical="top" readingOrder="1"/>
    </xf>
    <xf numFmtId="0" fontId="6" fillId="37" borderId="38" xfId="0" applyFont="1" applyFill="1" applyBorder="1" applyAlignment="1">
      <alignment horizontal="left" vertical="top" readingOrder="1"/>
    </xf>
    <xf numFmtId="0" fontId="5" fillId="34" borderId="54" xfId="0" applyFont="1" applyFill="1" applyBorder="1" applyAlignment="1">
      <alignment horizontal="left" vertical="top" readingOrder="1"/>
    </xf>
    <xf numFmtId="0" fontId="5" fillId="34" borderId="38" xfId="0" applyFont="1" applyFill="1" applyBorder="1" applyAlignment="1">
      <alignment horizontal="left" vertical="top" readingOrder="1"/>
    </xf>
    <xf numFmtId="0" fontId="2" fillId="35" borderId="39" xfId="0" applyFont="1" applyFill="1" applyBorder="1" applyAlignment="1">
      <alignment horizontal="left" vertical="top" readingOrder="1"/>
    </xf>
    <xf numFmtId="0" fontId="2" fillId="0" borderId="44" xfId="0" applyFont="1" applyBorder="1" applyAlignment="1">
      <alignment horizontal="right" vertical="top" readingOrder="1"/>
    </xf>
    <xf numFmtId="0" fontId="2" fillId="0" borderId="45" xfId="0" applyFont="1" applyBorder="1" applyAlignment="1">
      <alignment horizontal="right" vertical="top" readingOrder="1"/>
    </xf>
    <xf numFmtId="0" fontId="2" fillId="0" borderId="46" xfId="0" applyFont="1" applyBorder="1" applyAlignment="1">
      <alignment horizontal="right" vertical="top" readingOrder="1"/>
    </xf>
    <xf numFmtId="0" fontId="2" fillId="0" borderId="46" xfId="0" applyFont="1" applyBorder="1" applyAlignment="1">
      <alignment horizontal="left" vertical="top" readingOrder="1"/>
    </xf>
    <xf numFmtId="0" fontId="2" fillId="0" borderId="47" xfId="0" applyFont="1" applyBorder="1" applyAlignment="1">
      <alignment horizontal="left" vertical="top" readingOrder="1"/>
    </xf>
    <xf numFmtId="0" fontId="2" fillId="0" borderId="48" xfId="0" applyFont="1" applyBorder="1" applyAlignment="1">
      <alignment horizontal="left" vertical="top" readingOrder="1"/>
    </xf>
    <xf numFmtId="0" fontId="2" fillId="0" borderId="46" xfId="0" applyFont="1" applyBorder="1" applyAlignment="1">
      <alignment horizontal="right" vertical="top" wrapText="1"/>
    </xf>
    <xf numFmtId="0" fontId="2" fillId="0" borderId="47" xfId="0" applyFont="1" applyBorder="1" applyAlignment="1">
      <alignment horizontal="right" vertical="top" wrapText="1"/>
    </xf>
    <xf numFmtId="0" fontId="2" fillId="0" borderId="48" xfId="0" applyFont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1" fillId="0" borderId="63" xfId="0" applyFont="1" applyFill="1" applyBorder="1" applyAlignment="1">
      <alignment horizontal="center" vertical="center" wrapText="1"/>
    </xf>
    <xf numFmtId="3" fontId="1" fillId="33" borderId="64" xfId="0" applyNumberFormat="1" applyFont="1" applyFill="1" applyBorder="1" applyAlignment="1">
      <alignment horizontal="center" vertical="top" wrapText="1"/>
    </xf>
    <xf numFmtId="0" fontId="0" fillId="0" borderId="39" xfId="0" applyFont="1" applyBorder="1" applyAlignment="1">
      <alignment/>
    </xf>
    <xf numFmtId="3" fontId="35" fillId="0" borderId="39" xfId="0" applyNumberFormat="1" applyFont="1" applyBorder="1" applyAlignment="1">
      <alignment horizontal="right" vertical="top" wrapText="1"/>
    </xf>
    <xf numFmtId="3" fontId="26" fillId="35" borderId="39" xfId="0" applyNumberFormat="1" applyFont="1" applyFill="1" applyBorder="1" applyAlignment="1" applyProtection="1">
      <alignment horizontal="right" vertical="top" wrapText="1"/>
      <protection locked="0"/>
    </xf>
    <xf numFmtId="3" fontId="26" fillId="34" borderId="39" xfId="0" applyNumberFormat="1" applyFont="1" applyFill="1" applyBorder="1" applyAlignment="1" applyProtection="1">
      <alignment horizontal="right" vertical="top" wrapText="1"/>
      <protection locked="0"/>
    </xf>
    <xf numFmtId="3" fontId="26" fillId="34" borderId="39" xfId="0" applyNumberFormat="1" applyFont="1" applyFill="1" applyBorder="1" applyAlignment="1" applyProtection="1">
      <alignment horizontal="right" vertical="top" wrapText="1"/>
      <protection locked="0"/>
    </xf>
    <xf numFmtId="3" fontId="26" fillId="37" borderId="39" xfId="0" applyNumberFormat="1" applyFont="1" applyFill="1" applyBorder="1" applyAlignment="1" applyProtection="1">
      <alignment horizontal="right" vertical="top" wrapText="1"/>
      <protection locked="0"/>
    </xf>
    <xf numFmtId="0" fontId="30" fillId="34" borderId="39" xfId="0" applyFont="1" applyFill="1" applyBorder="1" applyAlignment="1">
      <alignment/>
    </xf>
    <xf numFmtId="0" fontId="30" fillId="0" borderId="39" xfId="0" applyFont="1" applyBorder="1" applyAlignment="1">
      <alignment/>
    </xf>
    <xf numFmtId="0" fontId="0" fillId="35" borderId="39" xfId="0" applyFont="1" applyFill="1" applyBorder="1" applyAlignment="1">
      <alignment/>
    </xf>
    <xf numFmtId="0" fontId="0" fillId="33" borderId="39" xfId="0" applyFill="1" applyBorder="1" applyAlignment="1">
      <alignment/>
    </xf>
    <xf numFmtId="0" fontId="22" fillId="34" borderId="39" xfId="0" applyFont="1" applyFill="1" applyBorder="1" applyAlignment="1">
      <alignment/>
    </xf>
    <xf numFmtId="0" fontId="0" fillId="37" borderId="25" xfId="0" applyFont="1" applyFill="1" applyBorder="1" applyAlignment="1">
      <alignment/>
    </xf>
    <xf numFmtId="0" fontId="0" fillId="37" borderId="25" xfId="0" applyFont="1" applyFill="1" applyBorder="1" applyAlignment="1">
      <alignment/>
    </xf>
    <xf numFmtId="0" fontId="26" fillId="0" borderId="65" xfId="0" applyFont="1" applyBorder="1" applyAlignment="1">
      <alignment horizontal="right" vertical="top" wrapText="1"/>
    </xf>
    <xf numFmtId="3" fontId="8" fillId="33" borderId="0" xfId="0" applyNumberFormat="1" applyFont="1" applyFill="1" applyBorder="1" applyAlignment="1">
      <alignment horizontal="center" vertical="top" wrapText="1"/>
    </xf>
    <xf numFmtId="3" fontId="26" fillId="38" borderId="45" xfId="0" applyNumberFormat="1" applyFont="1" applyFill="1" applyBorder="1" applyAlignment="1" applyProtection="1">
      <alignment horizontal="right" vertical="top" wrapText="1"/>
      <protection locked="0"/>
    </xf>
    <xf numFmtId="0" fontId="0" fillId="38" borderId="0" xfId="0" applyFont="1" applyFill="1" applyAlignment="1">
      <alignment/>
    </xf>
    <xf numFmtId="3" fontId="26" fillId="38" borderId="25" xfId="0" applyNumberFormat="1" applyFont="1" applyFill="1" applyBorder="1" applyAlignment="1" applyProtection="1">
      <alignment horizontal="right" vertical="top" wrapText="1"/>
      <protection locked="0"/>
    </xf>
    <xf numFmtId="3" fontId="26" fillId="38" borderId="39" xfId="0" applyNumberFormat="1" applyFont="1" applyFill="1" applyBorder="1" applyAlignment="1" applyProtection="1">
      <alignment horizontal="right" vertical="top" wrapText="1"/>
      <protection locked="0"/>
    </xf>
    <xf numFmtId="3" fontId="30" fillId="34" borderId="25" xfId="0" applyNumberFormat="1" applyFont="1" applyFill="1" applyBorder="1" applyAlignment="1">
      <alignment/>
    </xf>
    <xf numFmtId="3" fontId="35" fillId="34" borderId="25" xfId="0" applyNumberFormat="1" applyFont="1" applyFill="1" applyBorder="1" applyAlignment="1">
      <alignment horizontal="right" vertical="top" wrapText="1"/>
    </xf>
    <xf numFmtId="0" fontId="6" fillId="10" borderId="25" xfId="0" applyFont="1" applyFill="1" applyBorder="1" applyAlignment="1">
      <alignment vertical="top" wrapText="1"/>
    </xf>
    <xf numFmtId="3" fontId="0" fillId="34" borderId="39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8" fillId="12" borderId="25" xfId="0" applyFont="1" applyFill="1" applyBorder="1" applyAlignment="1">
      <alignment horizontal="center" vertical="center" wrapText="1"/>
    </xf>
    <xf numFmtId="0" fontId="8" fillId="12" borderId="66" xfId="0" applyFont="1" applyFill="1" applyBorder="1" applyAlignment="1">
      <alignment horizontal="center" vertical="top" wrapText="1"/>
    </xf>
    <xf numFmtId="0" fontId="8" fillId="12" borderId="66" xfId="0" applyFont="1" applyFill="1" applyBorder="1" applyAlignment="1">
      <alignment horizontal="justify" vertical="top" wrapText="1"/>
    </xf>
    <xf numFmtId="0" fontId="18" fillId="0" borderId="0" xfId="0" applyFont="1" applyAlignment="1">
      <alignment horizontal="center"/>
    </xf>
    <xf numFmtId="0" fontId="18" fillId="0" borderId="2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37" borderId="25" xfId="0" applyFont="1" applyFill="1" applyBorder="1" applyAlignment="1">
      <alignment horizontal="justify"/>
    </xf>
    <xf numFmtId="0" fontId="21" fillId="37" borderId="25" xfId="0" applyFont="1" applyFill="1" applyBorder="1" applyAlignment="1">
      <alignment/>
    </xf>
    <xf numFmtId="0" fontId="8" fillId="0" borderId="67" xfId="0" applyFont="1" applyFill="1" applyBorder="1" applyAlignment="1">
      <alignment horizontal="center" vertical="top" wrapText="1"/>
    </xf>
    <xf numFmtId="0" fontId="26" fillId="38" borderId="48" xfId="0" applyFont="1" applyFill="1" applyBorder="1" applyAlignment="1">
      <alignment horizontal="left" vertical="top" wrapText="1"/>
    </xf>
    <xf numFmtId="3" fontId="26" fillId="38" borderId="45" xfId="0" applyNumberFormat="1" applyFont="1" applyFill="1" applyBorder="1" applyAlignment="1">
      <alignment horizontal="right" vertical="top" wrapText="1"/>
    </xf>
    <xf numFmtId="3" fontId="26" fillId="38" borderId="46" xfId="0" applyNumberFormat="1" applyFont="1" applyFill="1" applyBorder="1" applyAlignment="1">
      <alignment horizontal="right" vertical="top" wrapText="1"/>
    </xf>
    <xf numFmtId="3" fontId="26" fillId="38" borderId="25" xfId="0" applyNumberFormat="1" applyFont="1" applyFill="1" applyBorder="1" applyAlignment="1">
      <alignment horizontal="right" vertical="top" wrapText="1"/>
    </xf>
    <xf numFmtId="3" fontId="26" fillId="38" borderId="39" xfId="0" applyNumberFormat="1" applyFont="1" applyFill="1" applyBorder="1" applyAlignment="1">
      <alignment horizontal="right" vertical="top" wrapText="1"/>
    </xf>
    <xf numFmtId="0" fontId="26" fillId="38" borderId="54" xfId="0" applyFont="1" applyFill="1" applyBorder="1" applyAlignment="1">
      <alignment vertical="top" wrapText="1"/>
    </xf>
    <xf numFmtId="0" fontId="39" fillId="0" borderId="0" xfId="0" applyFont="1" applyAlignment="1">
      <alignment horizontal="center"/>
    </xf>
    <xf numFmtId="0" fontId="6" fillId="39" borderId="25" xfId="0" applyFont="1" applyFill="1" applyBorder="1" applyAlignment="1">
      <alignment horizontal="center" vertical="top" wrapText="1"/>
    </xf>
    <xf numFmtId="0" fontId="6" fillId="39" borderId="25" xfId="0" applyFont="1" applyFill="1" applyBorder="1" applyAlignment="1">
      <alignment horizontal="right" vertical="top" wrapText="1"/>
    </xf>
    <xf numFmtId="3" fontId="2" fillId="40" borderId="25" xfId="0" applyNumberFormat="1" applyFont="1" applyFill="1" applyBorder="1" applyAlignment="1">
      <alignment horizontal="center" vertical="top" wrapText="1"/>
    </xf>
    <xf numFmtId="0" fontId="1" fillId="40" borderId="25" xfId="0" applyFont="1" applyFill="1" applyBorder="1" applyAlignment="1">
      <alignment horizontal="center" vertical="top" wrapText="1"/>
    </xf>
    <xf numFmtId="3" fontId="1" fillId="40" borderId="25" xfId="0" applyNumberFormat="1" applyFont="1" applyFill="1" applyBorder="1" applyAlignment="1">
      <alignment horizontal="center" vertical="top" wrapText="1"/>
    </xf>
    <xf numFmtId="0" fontId="20" fillId="40" borderId="68" xfId="0" applyFont="1" applyFill="1" applyBorder="1" applyAlignment="1">
      <alignment horizontal="center" vertical="top" wrapText="1"/>
    </xf>
    <xf numFmtId="0" fontId="20" fillId="40" borderId="69" xfId="0" applyFont="1" applyFill="1" applyBorder="1" applyAlignment="1">
      <alignment vertical="top" wrapText="1"/>
    </xf>
    <xf numFmtId="0" fontId="20" fillId="40" borderId="18" xfId="0" applyFont="1" applyFill="1" applyBorder="1" applyAlignment="1">
      <alignment vertical="top" wrapText="1"/>
    </xf>
    <xf numFmtId="0" fontId="20" fillId="40" borderId="19" xfId="0" applyFont="1" applyFill="1" applyBorder="1" applyAlignment="1">
      <alignment vertical="top" wrapText="1"/>
    </xf>
    <xf numFmtId="0" fontId="1" fillId="40" borderId="70" xfId="0" applyFont="1" applyFill="1" applyBorder="1" applyAlignment="1">
      <alignment horizontal="center" vertical="top" wrapText="1"/>
    </xf>
    <xf numFmtId="0" fontId="23" fillId="40" borderId="28" xfId="0" applyFont="1" applyFill="1" applyBorder="1" applyAlignment="1">
      <alignment horizontal="center" vertical="top" wrapText="1"/>
    </xf>
    <xf numFmtId="0" fontId="25" fillId="40" borderId="28" xfId="0" applyFont="1" applyFill="1" applyBorder="1" applyAlignment="1">
      <alignment horizontal="center"/>
    </xf>
    <xf numFmtId="0" fontId="1" fillId="40" borderId="37" xfId="0" applyFont="1" applyFill="1" applyBorder="1" applyAlignment="1">
      <alignment horizontal="right" vertical="top" wrapText="1"/>
    </xf>
    <xf numFmtId="0" fontId="23" fillId="40" borderId="17" xfId="0" applyFont="1" applyFill="1" applyBorder="1" applyAlignment="1">
      <alignment horizontal="center" vertical="top" wrapText="1"/>
    </xf>
    <xf numFmtId="0" fontId="25" fillId="40" borderId="17" xfId="0" applyFont="1" applyFill="1" applyBorder="1" applyAlignment="1">
      <alignment horizontal="center"/>
    </xf>
    <xf numFmtId="0" fontId="30" fillId="40" borderId="35" xfId="0" applyFont="1" applyFill="1" applyBorder="1" applyAlignment="1">
      <alignment/>
    </xf>
    <xf numFmtId="0" fontId="30" fillId="40" borderId="24" xfId="0" applyFont="1" applyFill="1" applyBorder="1" applyAlignment="1">
      <alignment/>
    </xf>
    <xf numFmtId="0" fontId="0" fillId="40" borderId="24" xfId="0" applyFill="1" applyBorder="1" applyAlignment="1">
      <alignment/>
    </xf>
    <xf numFmtId="0" fontId="0" fillId="40" borderId="25" xfId="0" applyFill="1" applyBorder="1" applyAlignment="1">
      <alignment/>
    </xf>
    <xf numFmtId="0" fontId="30" fillId="40" borderId="25" xfId="0" applyFont="1" applyFill="1" applyBorder="1" applyAlignment="1">
      <alignment/>
    </xf>
    <xf numFmtId="0" fontId="0" fillId="41" borderId="35" xfId="0" applyFont="1" applyFill="1" applyBorder="1" applyAlignment="1">
      <alignment/>
    </xf>
    <xf numFmtId="0" fontId="0" fillId="41" borderId="24" xfId="0" applyFill="1" applyBorder="1" applyAlignment="1">
      <alignment/>
    </xf>
    <xf numFmtId="0" fontId="6" fillId="0" borderId="2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49" xfId="0" applyBorder="1" applyAlignment="1">
      <alignment readingOrder="1"/>
    </xf>
    <xf numFmtId="0" fontId="2" fillId="0" borderId="44" xfId="0" applyFont="1" applyBorder="1" applyAlignment="1">
      <alignment horizontal="right" vertical="top" wrapText="1"/>
    </xf>
    <xf numFmtId="0" fontId="16" fillId="12" borderId="25" xfId="0" applyFont="1" applyFill="1" applyBorder="1" applyAlignment="1">
      <alignment horizontal="left" vertical="center" wrapText="1"/>
    </xf>
    <xf numFmtId="0" fontId="8" fillId="12" borderId="25" xfId="0" applyFont="1" applyFill="1" applyBorder="1" applyAlignment="1">
      <alignment vertical="center" wrapText="1"/>
    </xf>
    <xf numFmtId="0" fontId="11" fillId="0" borderId="38" xfId="0" applyFont="1" applyBorder="1" applyAlignment="1">
      <alignment horizontal="left"/>
    </xf>
    <xf numFmtId="3" fontId="26" fillId="37" borderId="71" xfId="0" applyNumberFormat="1" applyFont="1" applyFill="1" applyBorder="1" applyAlignment="1" applyProtection="1">
      <alignment horizontal="right" vertical="top" wrapText="1"/>
      <protection locked="0"/>
    </xf>
    <xf numFmtId="0" fontId="0" fillId="37" borderId="0" xfId="0" applyFont="1" applyFill="1" applyAlignment="1">
      <alignment/>
    </xf>
    <xf numFmtId="3" fontId="26" fillId="37" borderId="62" xfId="0" applyNumberFormat="1" applyFont="1" applyFill="1" applyBorder="1" applyAlignment="1" applyProtection="1">
      <alignment horizontal="right" vertical="top" wrapText="1"/>
      <protection locked="0"/>
    </xf>
    <xf numFmtId="3" fontId="26" fillId="37" borderId="72" xfId="0" applyNumberFormat="1" applyFont="1" applyFill="1" applyBorder="1" applyAlignment="1" applyProtection="1">
      <alignment horizontal="right" vertical="top" wrapText="1"/>
      <protection locked="0"/>
    </xf>
    <xf numFmtId="0" fontId="0" fillId="0" borderId="54" xfId="0" applyFont="1" applyBorder="1" applyAlignment="1">
      <alignment/>
    </xf>
    <xf numFmtId="0" fontId="32" fillId="37" borderId="0" xfId="0" applyFont="1" applyFill="1" applyAlignment="1">
      <alignment/>
    </xf>
    <xf numFmtId="0" fontId="32" fillId="37" borderId="25" xfId="0" applyFont="1" applyFill="1" applyBorder="1" applyAlignment="1">
      <alignment/>
    </xf>
    <xf numFmtId="0" fontId="32" fillId="37" borderId="39" xfId="0" applyFont="1" applyFill="1" applyBorder="1" applyAlignment="1">
      <alignment/>
    </xf>
    <xf numFmtId="0" fontId="0" fillId="38" borderId="25" xfId="0" applyFont="1" applyFill="1" applyBorder="1" applyAlignment="1">
      <alignment/>
    </xf>
    <xf numFmtId="0" fontId="0" fillId="38" borderId="0" xfId="0" applyFont="1" applyFill="1" applyAlignment="1">
      <alignment/>
    </xf>
    <xf numFmtId="0" fontId="0" fillId="38" borderId="39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39" xfId="0" applyFont="1" applyBorder="1" applyAlignment="1">
      <alignment/>
    </xf>
    <xf numFmtId="0" fontId="0" fillId="35" borderId="39" xfId="0" applyFont="1" applyFill="1" applyBorder="1" applyAlignment="1">
      <alignment/>
    </xf>
    <xf numFmtId="0" fontId="0" fillId="38" borderId="25" xfId="0" applyFont="1" applyFill="1" applyBorder="1" applyAlignment="1">
      <alignment/>
    </xf>
    <xf numFmtId="0" fontId="0" fillId="38" borderId="0" xfId="0" applyFont="1" applyFill="1" applyAlignment="1">
      <alignment/>
    </xf>
    <xf numFmtId="0" fontId="0" fillId="38" borderId="39" xfId="0" applyFont="1" applyFill="1" applyBorder="1" applyAlignment="1">
      <alignment/>
    </xf>
    <xf numFmtId="0" fontId="0" fillId="0" borderId="54" xfId="0" applyFont="1" applyBorder="1" applyAlignment="1">
      <alignment/>
    </xf>
    <xf numFmtId="0" fontId="11" fillId="37" borderId="38" xfId="0" applyFont="1" applyFill="1" applyBorder="1" applyAlignment="1">
      <alignment horizontal="left"/>
    </xf>
    <xf numFmtId="0" fontId="0" fillId="37" borderId="0" xfId="0" applyFont="1" applyFill="1" applyAlignment="1">
      <alignment/>
    </xf>
    <xf numFmtId="0" fontId="0" fillId="37" borderId="39" xfId="0" applyFont="1" applyFill="1" applyBorder="1" applyAlignment="1">
      <alignment/>
    </xf>
    <xf numFmtId="0" fontId="6" fillId="39" borderId="25" xfId="0" applyFont="1" applyFill="1" applyBorder="1" applyAlignment="1">
      <alignment horizontal="justify" vertical="top" wrapText="1"/>
    </xf>
    <xf numFmtId="0" fontId="19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 vertical="top" wrapText="1"/>
    </xf>
    <xf numFmtId="0" fontId="6" fillId="0" borderId="25" xfId="0" applyFont="1" applyBorder="1" applyAlignment="1">
      <alignment horizontal="center" vertical="top" wrapText="1"/>
    </xf>
    <xf numFmtId="1" fontId="21" fillId="0" borderId="25" xfId="0" applyNumberFormat="1" applyFont="1" applyBorder="1" applyAlignment="1">
      <alignment/>
    </xf>
    <xf numFmtId="3" fontId="6" fillId="0" borderId="25" xfId="0" applyNumberFormat="1" applyFont="1" applyBorder="1" applyAlignment="1">
      <alignment horizontal="center" vertical="top" wrapText="1"/>
    </xf>
    <xf numFmtId="3" fontId="8" fillId="0" borderId="25" xfId="0" applyNumberFormat="1" applyFont="1" applyBorder="1" applyAlignment="1">
      <alignment horizontal="center" vertical="top" wrapText="1"/>
    </xf>
    <xf numFmtId="3" fontId="8" fillId="0" borderId="25" xfId="0" applyNumberFormat="1" applyFont="1" applyBorder="1" applyAlignment="1">
      <alignment horizontal="right" vertical="top" wrapText="1"/>
    </xf>
    <xf numFmtId="0" fontId="21" fillId="0" borderId="25" xfId="0" applyFont="1" applyBorder="1" applyAlignment="1">
      <alignment/>
    </xf>
    <xf numFmtId="0" fontId="21" fillId="0" borderId="25" xfId="0" applyFont="1" applyBorder="1" applyAlignment="1">
      <alignment/>
    </xf>
    <xf numFmtId="1" fontId="21" fillId="0" borderId="25" xfId="0" applyNumberFormat="1" applyFont="1" applyBorder="1" applyAlignment="1">
      <alignment/>
    </xf>
    <xf numFmtId="3" fontId="8" fillId="12" borderId="25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Border="1" applyAlignment="1">
      <alignment/>
    </xf>
    <xf numFmtId="0" fontId="8" fillId="12" borderId="25" xfId="0" applyFont="1" applyFill="1" applyBorder="1" applyAlignment="1">
      <alignment horizontal="center" vertical="top" wrapText="1"/>
    </xf>
    <xf numFmtId="0" fontId="22" fillId="12" borderId="25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 vertical="top" wrapText="1"/>
    </xf>
    <xf numFmtId="3" fontId="8" fillId="36" borderId="67" xfId="0" applyNumberFormat="1" applyFont="1" applyFill="1" applyBorder="1" applyAlignment="1">
      <alignment horizontal="center" vertical="top" wrapText="1"/>
    </xf>
    <xf numFmtId="3" fontId="40" fillId="33" borderId="0" xfId="0" applyNumberFormat="1" applyFont="1" applyFill="1" applyBorder="1" applyAlignment="1">
      <alignment horizontal="center" vertical="top" wrapText="1"/>
    </xf>
    <xf numFmtId="3" fontId="8" fillId="33" borderId="25" xfId="0" applyNumberFormat="1" applyFont="1" applyFill="1" applyBorder="1" applyAlignment="1">
      <alignment horizontal="center" vertical="top" wrapText="1"/>
    </xf>
    <xf numFmtId="3" fontId="8" fillId="10" borderId="25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/>
    </xf>
    <xf numFmtId="0" fontId="4" fillId="0" borderId="25" xfId="0" applyFont="1" applyBorder="1" applyAlignment="1">
      <alignment/>
    </xf>
    <xf numFmtId="0" fontId="0" fillId="0" borderId="25" xfId="0" applyBorder="1" applyAlignment="1">
      <alignment horizontal="left"/>
    </xf>
    <xf numFmtId="0" fontId="11" fillId="37" borderId="38" xfId="0" applyFont="1" applyFill="1" applyBorder="1" applyAlignment="1">
      <alignment horizontal="left"/>
    </xf>
    <xf numFmtId="0" fontId="0" fillId="37" borderId="54" xfId="0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2" fillId="0" borderId="65" xfId="0" applyFont="1" applyBorder="1" applyAlignment="1">
      <alignment horizontal="right" vertical="top" wrapText="1"/>
    </xf>
    <xf numFmtId="0" fontId="2" fillId="0" borderId="47" xfId="0" applyFont="1" applyBorder="1" applyAlignment="1">
      <alignment horizontal="center" vertical="top" wrapText="1"/>
    </xf>
    <xf numFmtId="3" fontId="2" fillId="0" borderId="36" xfId="0" applyNumberFormat="1" applyFont="1" applyFill="1" applyBorder="1" applyAlignment="1">
      <alignment horizontal="right" vertical="top" wrapText="1"/>
    </xf>
    <xf numFmtId="0" fontId="2" fillId="0" borderId="65" xfId="0" applyFont="1" applyBorder="1" applyAlignment="1">
      <alignment horizontal="right" vertical="top" readingOrder="1"/>
    </xf>
    <xf numFmtId="0" fontId="2" fillId="0" borderId="47" xfId="0" applyFont="1" applyBorder="1" applyAlignment="1">
      <alignment horizontal="right" vertical="top" readingOrder="1"/>
    </xf>
    <xf numFmtId="0" fontId="6" fillId="16" borderId="25" xfId="0" applyFont="1" applyFill="1" applyBorder="1" applyAlignment="1">
      <alignment vertical="top" wrapText="1"/>
    </xf>
    <xf numFmtId="3" fontId="6" fillId="16" borderId="25" xfId="0" applyNumberFormat="1" applyFont="1" applyFill="1" applyBorder="1" applyAlignment="1">
      <alignment horizontal="center" vertical="top" wrapText="1"/>
    </xf>
    <xf numFmtId="3" fontId="6" fillId="0" borderId="25" xfId="0" applyNumberFormat="1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vertical="top" wrapText="1"/>
    </xf>
    <xf numFmtId="3" fontId="2" fillId="35" borderId="33" xfId="0" applyNumberFormat="1" applyFont="1" applyFill="1" applyBorder="1" applyAlignment="1">
      <alignment horizontal="right" vertical="top" wrapText="1"/>
    </xf>
    <xf numFmtId="0" fontId="0" fillId="0" borderId="25" xfId="0" applyFont="1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42" borderId="25" xfId="0" applyFill="1" applyBorder="1" applyAlignment="1">
      <alignment/>
    </xf>
    <xf numFmtId="0" fontId="6" fillId="0" borderId="26" xfId="0" applyFont="1" applyFill="1" applyBorder="1" applyAlignment="1">
      <alignment horizontal="center" vertical="top" wrapText="1"/>
    </xf>
    <xf numFmtId="0" fontId="6" fillId="33" borderId="32" xfId="0" applyFont="1" applyFill="1" applyBorder="1" applyAlignment="1">
      <alignment vertical="top" wrapText="1"/>
    </xf>
    <xf numFmtId="3" fontId="30" fillId="0" borderId="74" xfId="0" applyNumberFormat="1" applyFont="1" applyBorder="1" applyAlignment="1">
      <alignment/>
    </xf>
    <xf numFmtId="0" fontId="6" fillId="0" borderId="75" xfId="0" applyFont="1" applyFill="1" applyBorder="1" applyAlignment="1">
      <alignment vertical="top" wrapText="1"/>
    </xf>
    <xf numFmtId="0" fontId="30" fillId="0" borderId="17" xfId="0" applyFont="1" applyBorder="1" applyAlignment="1">
      <alignment/>
    </xf>
    <xf numFmtId="0" fontId="6" fillId="41" borderId="76" xfId="0" applyFont="1" applyFill="1" applyBorder="1" applyAlignment="1">
      <alignment vertical="top" wrapText="1"/>
    </xf>
    <xf numFmtId="0" fontId="6" fillId="41" borderId="11" xfId="0" applyFont="1" applyFill="1" applyBorder="1" applyAlignment="1">
      <alignment horizontal="center" vertical="top" wrapText="1"/>
    </xf>
    <xf numFmtId="0" fontId="6" fillId="43" borderId="75" xfId="0" applyFont="1" applyFill="1" applyBorder="1" applyAlignment="1">
      <alignment vertical="top" wrapText="1"/>
    </xf>
    <xf numFmtId="0" fontId="6" fillId="43" borderId="11" xfId="0" applyFont="1" applyFill="1" applyBorder="1" applyAlignment="1">
      <alignment horizontal="center" vertical="top" wrapText="1"/>
    </xf>
    <xf numFmtId="0" fontId="11" fillId="0" borderId="54" xfId="0" applyFont="1" applyFill="1" applyBorder="1" applyAlignment="1">
      <alignment horizontal="left"/>
    </xf>
    <xf numFmtId="0" fontId="11" fillId="0" borderId="38" xfId="0" applyFont="1" applyFill="1" applyBorder="1" applyAlignment="1">
      <alignment horizontal="left"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9" xfId="0" applyFont="1" applyFill="1" applyBorder="1" applyAlignment="1">
      <alignment/>
    </xf>
    <xf numFmtId="0" fontId="26" fillId="0" borderId="47" xfId="0" applyFont="1" applyBorder="1" applyAlignment="1">
      <alignment horizontal="right" vertical="top" wrapText="1"/>
    </xf>
    <xf numFmtId="0" fontId="26" fillId="38" borderId="47" xfId="0" applyFont="1" applyFill="1" applyBorder="1" applyAlignment="1">
      <alignment horizontal="left" vertical="top" wrapText="1"/>
    </xf>
    <xf numFmtId="3" fontId="35" fillId="38" borderId="0" xfId="0" applyNumberFormat="1" applyFont="1" applyFill="1" applyBorder="1" applyAlignment="1">
      <alignment horizontal="right" vertical="top" wrapText="1"/>
    </xf>
    <xf numFmtId="0" fontId="0" fillId="0" borderId="54" xfId="0" applyFont="1" applyBorder="1" applyAlignment="1">
      <alignment/>
    </xf>
    <xf numFmtId="0" fontId="0" fillId="0" borderId="54" xfId="0" applyFont="1" applyBorder="1" applyAlignment="1">
      <alignment/>
    </xf>
    <xf numFmtId="0" fontId="0" fillId="37" borderId="54" xfId="0" applyFont="1" applyFill="1" applyBorder="1" applyAlignment="1">
      <alignment/>
    </xf>
    <xf numFmtId="0" fontId="26" fillId="37" borderId="46" xfId="0" applyFont="1" applyFill="1" applyBorder="1" applyAlignment="1">
      <alignment horizontal="left" vertical="top" wrapText="1"/>
    </xf>
    <xf numFmtId="0" fontId="26" fillId="37" borderId="47" xfId="0" applyFont="1" applyFill="1" applyBorder="1" applyAlignment="1">
      <alignment horizontal="left" vertical="top" wrapText="1"/>
    </xf>
    <xf numFmtId="0" fontId="26" fillId="37" borderId="48" xfId="0" applyFont="1" applyFill="1" applyBorder="1" applyAlignment="1">
      <alignment horizontal="left" vertical="top" wrapText="1"/>
    </xf>
    <xf numFmtId="3" fontId="0" fillId="0" borderId="0" xfId="0" applyNumberFormat="1" applyFont="1" applyAlignment="1">
      <alignment/>
    </xf>
    <xf numFmtId="0" fontId="26" fillId="0" borderId="25" xfId="0" applyFont="1" applyBorder="1" applyAlignment="1">
      <alignment horizontal="right" vertical="top" wrapText="1"/>
    </xf>
    <xf numFmtId="0" fontId="42" fillId="0" borderId="25" xfId="0" applyFont="1" applyBorder="1" applyAlignment="1">
      <alignment horizontal="center" vertical="top" wrapText="1"/>
    </xf>
    <xf numFmtId="0" fontId="42" fillId="0" borderId="25" xfId="0" applyFont="1" applyBorder="1" applyAlignment="1">
      <alignment vertical="top" wrapText="1"/>
    </xf>
    <xf numFmtId="0" fontId="43" fillId="0" borderId="25" xfId="0" applyFont="1" applyBorder="1" applyAlignment="1">
      <alignment vertical="top" wrapText="1"/>
    </xf>
    <xf numFmtId="0" fontId="43" fillId="0" borderId="25" xfId="0" applyFont="1" applyBorder="1" applyAlignment="1">
      <alignment horizontal="center" vertical="top" wrapText="1"/>
    </xf>
    <xf numFmtId="0" fontId="42" fillId="0" borderId="25" xfId="0" applyFont="1" applyBorder="1" applyAlignment="1">
      <alignment horizontal="right" vertical="top" wrapText="1"/>
    </xf>
    <xf numFmtId="0" fontId="43" fillId="0" borderId="25" xfId="0" applyFont="1" applyBorder="1" applyAlignment="1">
      <alignment horizontal="right" vertical="top" wrapText="1"/>
    </xf>
    <xf numFmtId="0" fontId="43" fillId="0" borderId="25" xfId="0" applyFont="1" applyBorder="1" applyAlignment="1">
      <alignment vertical="top" wrapText="1"/>
    </xf>
    <xf numFmtId="0" fontId="35" fillId="0" borderId="25" xfId="0" applyFont="1" applyBorder="1" applyAlignment="1">
      <alignment horizontal="center" vertical="top" wrapText="1"/>
    </xf>
    <xf numFmtId="0" fontId="35" fillId="0" borderId="25" xfId="0" applyFont="1" applyBorder="1" applyAlignment="1">
      <alignment vertical="top" wrapText="1"/>
    </xf>
    <xf numFmtId="0" fontId="26" fillId="0" borderId="25" xfId="0" applyFont="1" applyBorder="1" applyAlignment="1">
      <alignment vertical="top" wrapText="1"/>
    </xf>
    <xf numFmtId="0" fontId="26" fillId="0" borderId="25" xfId="0" applyFont="1" applyBorder="1" applyAlignment="1">
      <alignment vertical="top" wrapText="1"/>
    </xf>
    <xf numFmtId="0" fontId="35" fillId="12" borderId="25" xfId="0" applyFont="1" applyFill="1" applyBorder="1" applyAlignment="1">
      <alignment vertical="top" wrapText="1"/>
    </xf>
    <xf numFmtId="0" fontId="44" fillId="0" borderId="25" xfId="0" applyFont="1" applyBorder="1" applyAlignment="1">
      <alignment horizontal="right" vertical="top" wrapText="1"/>
    </xf>
    <xf numFmtId="0" fontId="26" fillId="0" borderId="25" xfId="0" applyFont="1" applyBorder="1" applyAlignment="1">
      <alignment horizontal="center" vertical="top" wrapText="1"/>
    </xf>
    <xf numFmtId="0" fontId="26" fillId="35" borderId="25" xfId="0" applyFont="1" applyFill="1" applyBorder="1" applyAlignment="1">
      <alignment vertical="top" wrapText="1"/>
    </xf>
    <xf numFmtId="0" fontId="44" fillId="12" borderId="25" xfId="0" applyFont="1" applyFill="1" applyBorder="1" applyAlignment="1">
      <alignment vertical="top" wrapText="1"/>
    </xf>
    <xf numFmtId="0" fontId="35" fillId="0" borderId="25" xfId="0" applyFont="1" applyBorder="1" applyAlignment="1">
      <alignment horizontal="right" vertical="top" wrapText="1"/>
    </xf>
    <xf numFmtId="0" fontId="8" fillId="0" borderId="37" xfId="0" applyFont="1" applyFill="1" applyBorder="1" applyAlignment="1">
      <alignment horizontal="center" vertical="top"/>
    </xf>
    <xf numFmtId="0" fontId="8" fillId="0" borderId="73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right" vertical="top" wrapText="1"/>
    </xf>
    <xf numFmtId="0" fontId="8" fillId="0" borderId="77" xfId="0" applyFont="1" applyFill="1" applyBorder="1" applyAlignment="1">
      <alignment vertical="top"/>
    </xf>
    <xf numFmtId="0" fontId="8" fillId="0" borderId="73" xfId="0" applyFont="1" applyFill="1" applyBorder="1" applyAlignment="1">
      <alignment vertical="top"/>
    </xf>
    <xf numFmtId="0" fontId="0" fillId="0" borderId="0" xfId="0" applyAlignment="1">
      <alignment horizontal="left"/>
    </xf>
    <xf numFmtId="0" fontId="11" fillId="37" borderId="38" xfId="0" applyFont="1" applyFill="1" applyBorder="1" applyAlignment="1">
      <alignment horizontal="left"/>
    </xf>
    <xf numFmtId="0" fontId="0" fillId="0" borderId="25" xfId="0" applyBorder="1" applyAlignment="1">
      <alignment readingOrder="1"/>
    </xf>
    <xf numFmtId="3" fontId="0" fillId="0" borderId="25" xfId="0" applyNumberFormat="1" applyBorder="1" applyAlignment="1">
      <alignment readingOrder="1"/>
    </xf>
    <xf numFmtId="3" fontId="2" fillId="33" borderId="13" xfId="0" applyNumberFormat="1" applyFont="1" applyFill="1" applyBorder="1" applyAlignment="1">
      <alignment horizontal="left" vertical="top" wrapText="1"/>
    </xf>
    <xf numFmtId="3" fontId="2" fillId="33" borderId="14" xfId="0" applyNumberFormat="1" applyFont="1" applyFill="1" applyBorder="1" applyAlignment="1">
      <alignment horizontal="left" vertical="top" wrapText="1"/>
    </xf>
    <xf numFmtId="3" fontId="1" fillId="33" borderId="23" xfId="0" applyNumberFormat="1" applyFont="1" applyFill="1" applyBorder="1" applyAlignment="1">
      <alignment horizontal="left" vertical="top" wrapText="1"/>
    </xf>
    <xf numFmtId="3" fontId="5" fillId="0" borderId="13" xfId="0" applyNumberFormat="1" applyFont="1" applyBorder="1" applyAlignment="1">
      <alignment horizontal="left" vertical="top" wrapText="1"/>
    </xf>
    <xf numFmtId="3" fontId="2" fillId="34" borderId="13" xfId="0" applyNumberFormat="1" applyFont="1" applyFill="1" applyBorder="1" applyAlignment="1">
      <alignment horizontal="left" vertical="top" wrapText="1"/>
    </xf>
    <xf numFmtId="3" fontId="2" fillId="0" borderId="13" xfId="0" applyNumberFormat="1" applyFont="1" applyBorder="1" applyAlignment="1">
      <alignment horizontal="left" vertical="top" wrapText="1"/>
    </xf>
    <xf numFmtId="3" fontId="2" fillId="0" borderId="78" xfId="0" applyNumberFormat="1" applyFont="1" applyBorder="1" applyAlignment="1">
      <alignment horizontal="left" vertical="top" wrapText="1"/>
    </xf>
    <xf numFmtId="3" fontId="2" fillId="34" borderId="78" xfId="0" applyNumberFormat="1" applyFont="1" applyFill="1" applyBorder="1" applyAlignment="1">
      <alignment horizontal="left" vertical="top" wrapText="1"/>
    </xf>
    <xf numFmtId="3" fontId="2" fillId="35" borderId="78" xfId="0" applyNumberFormat="1" applyFont="1" applyFill="1" applyBorder="1" applyAlignment="1">
      <alignment horizontal="left" vertical="top" wrapText="1"/>
    </xf>
    <xf numFmtId="3" fontId="2" fillId="37" borderId="78" xfId="0" applyNumberFormat="1" applyFont="1" applyFill="1" applyBorder="1" applyAlignment="1">
      <alignment horizontal="left" vertical="top" wrapText="1"/>
    </xf>
    <xf numFmtId="3" fontId="2" fillId="0" borderId="78" xfId="0" applyNumberFormat="1" applyFont="1" applyFill="1" applyBorder="1" applyAlignment="1">
      <alignment horizontal="left" vertical="top" wrapText="1"/>
    </xf>
    <xf numFmtId="3" fontId="1" fillId="0" borderId="79" xfId="0" applyNumberFormat="1" applyFont="1" applyBorder="1" applyAlignment="1">
      <alignment horizontal="left" vertical="top" wrapText="1"/>
    </xf>
    <xf numFmtId="3" fontId="0" fillId="0" borderId="0" xfId="0" applyNumberFormat="1" applyAlignment="1">
      <alignment horizontal="left"/>
    </xf>
    <xf numFmtId="3" fontId="2" fillId="33" borderId="41" xfId="0" applyNumberFormat="1" applyFont="1" applyFill="1" applyBorder="1" applyAlignment="1">
      <alignment horizontal="left" vertical="top" wrapText="1"/>
    </xf>
    <xf numFmtId="3" fontId="1" fillId="33" borderId="72" xfId="0" applyNumberFormat="1" applyFont="1" applyFill="1" applyBorder="1" applyAlignment="1">
      <alignment horizontal="left" vertical="top" wrapText="1"/>
    </xf>
    <xf numFmtId="3" fontId="5" fillId="0" borderId="39" xfId="0" applyNumberFormat="1" applyFont="1" applyBorder="1" applyAlignment="1">
      <alignment horizontal="left" vertical="top" wrapText="1"/>
    </xf>
    <xf numFmtId="3" fontId="2" fillId="34" borderId="39" xfId="0" applyNumberFormat="1" applyFont="1" applyFill="1" applyBorder="1" applyAlignment="1">
      <alignment horizontal="left" vertical="top" wrapText="1"/>
    </xf>
    <xf numFmtId="3" fontId="2" fillId="0" borderId="39" xfId="0" applyNumberFormat="1" applyFont="1" applyBorder="1" applyAlignment="1">
      <alignment horizontal="left" vertical="top" wrapText="1"/>
    </xf>
    <xf numFmtId="3" fontId="2" fillId="0" borderId="47" xfId="0" applyNumberFormat="1" applyFont="1" applyBorder="1" applyAlignment="1">
      <alignment horizontal="left" vertical="top" wrapText="1"/>
    </xf>
    <xf numFmtId="3" fontId="2" fillId="34" borderId="47" xfId="0" applyNumberFormat="1" applyFont="1" applyFill="1" applyBorder="1" applyAlignment="1">
      <alignment horizontal="left" vertical="top" wrapText="1"/>
    </xf>
    <xf numFmtId="3" fontId="2" fillId="35" borderId="47" xfId="0" applyNumberFormat="1" applyFont="1" applyFill="1" applyBorder="1" applyAlignment="1">
      <alignment horizontal="left" vertical="top" wrapText="1"/>
    </xf>
    <xf numFmtId="3" fontId="2" fillId="37" borderId="47" xfId="0" applyNumberFormat="1" applyFont="1" applyFill="1" applyBorder="1" applyAlignment="1">
      <alignment horizontal="left" vertical="top" wrapText="1"/>
    </xf>
    <xf numFmtId="3" fontId="2" fillId="0" borderId="47" xfId="0" applyNumberFormat="1" applyFont="1" applyFill="1" applyBorder="1" applyAlignment="1">
      <alignment horizontal="left" vertical="top" wrapText="1"/>
    </xf>
    <xf numFmtId="3" fontId="1" fillId="0" borderId="80" xfId="0" applyNumberFormat="1" applyFont="1" applyBorder="1" applyAlignment="1">
      <alignment horizontal="left" vertical="top" wrapText="1"/>
    </xf>
    <xf numFmtId="3" fontId="2" fillId="33" borderId="57" xfId="0" applyNumberFormat="1" applyFont="1" applyFill="1" applyBorder="1" applyAlignment="1">
      <alignment horizontal="center" vertical="top" wrapText="1"/>
    </xf>
    <xf numFmtId="3" fontId="2" fillId="33" borderId="39" xfId="0" applyNumberFormat="1" applyFont="1" applyFill="1" applyBorder="1" applyAlignment="1">
      <alignment horizontal="center" vertical="top" wrapText="1"/>
    </xf>
    <xf numFmtId="3" fontId="45" fillId="33" borderId="39" xfId="0" applyNumberFormat="1" applyFont="1" applyFill="1" applyBorder="1" applyAlignment="1">
      <alignment horizontal="left" vertical="top" wrapText="1"/>
    </xf>
    <xf numFmtId="0" fontId="0" fillId="0" borderId="25" xfId="0" applyFont="1" applyBorder="1" applyAlignment="1">
      <alignment/>
    </xf>
    <xf numFmtId="0" fontId="0" fillId="38" borderId="25" xfId="0" applyFill="1" applyBorder="1" applyAlignment="1">
      <alignment/>
    </xf>
    <xf numFmtId="0" fontId="0" fillId="38" borderId="25" xfId="0" applyFill="1" applyBorder="1" applyAlignment="1">
      <alignment readingOrder="1"/>
    </xf>
    <xf numFmtId="3" fontId="0" fillId="38" borderId="25" xfId="0" applyNumberFormat="1" applyFill="1" applyBorder="1" applyAlignment="1">
      <alignment readingOrder="1"/>
    </xf>
    <xf numFmtId="3" fontId="0" fillId="0" borderId="0" xfId="0" applyNumberFormat="1" applyAlignment="1">
      <alignment horizontal="left" readingOrder="1"/>
    </xf>
    <xf numFmtId="3" fontId="1" fillId="33" borderId="57" xfId="0" applyNumberFormat="1" applyFont="1" applyFill="1" applyBorder="1" applyAlignment="1">
      <alignment horizontal="left" vertical="top" readingOrder="1"/>
    </xf>
    <xf numFmtId="3" fontId="1" fillId="33" borderId="39" xfId="0" applyNumberFormat="1" applyFont="1" applyFill="1" applyBorder="1" applyAlignment="1">
      <alignment horizontal="left" vertical="top" readingOrder="1"/>
    </xf>
    <xf numFmtId="3" fontId="35" fillId="33" borderId="41" xfId="0" applyNumberFormat="1" applyFont="1" applyFill="1" applyBorder="1" applyAlignment="1">
      <alignment horizontal="left" vertical="top" readingOrder="1"/>
    </xf>
    <xf numFmtId="3" fontId="1" fillId="33" borderId="72" xfId="0" applyNumberFormat="1" applyFont="1" applyFill="1" applyBorder="1" applyAlignment="1">
      <alignment horizontal="left" vertical="top" readingOrder="1"/>
    </xf>
    <xf numFmtId="3" fontId="5" fillId="0" borderId="39" xfId="0" applyNumberFormat="1" applyFont="1" applyBorder="1" applyAlignment="1">
      <alignment horizontal="left" vertical="top" readingOrder="1"/>
    </xf>
    <xf numFmtId="3" fontId="2" fillId="34" borderId="39" xfId="0" applyNumberFormat="1" applyFont="1" applyFill="1" applyBorder="1" applyAlignment="1">
      <alignment horizontal="left" vertical="top" readingOrder="1"/>
    </xf>
    <xf numFmtId="3" fontId="2" fillId="35" borderId="39" xfId="0" applyNumberFormat="1" applyFont="1" applyFill="1" applyBorder="1" applyAlignment="1">
      <alignment horizontal="left" vertical="top" readingOrder="1"/>
    </xf>
    <xf numFmtId="3" fontId="2" fillId="38" borderId="39" xfId="0" applyNumberFormat="1" applyFont="1" applyFill="1" applyBorder="1" applyAlignment="1">
      <alignment horizontal="left" vertical="top" readingOrder="1"/>
    </xf>
    <xf numFmtId="3" fontId="2" fillId="0" borderId="39" xfId="0" applyNumberFormat="1" applyFont="1" applyBorder="1" applyAlignment="1">
      <alignment horizontal="left" vertical="top" readingOrder="1"/>
    </xf>
    <xf numFmtId="3" fontId="2" fillId="0" borderId="39" xfId="0" applyNumberFormat="1" applyFont="1" applyFill="1" applyBorder="1" applyAlignment="1">
      <alignment horizontal="left" vertical="top" readingOrder="1"/>
    </xf>
    <xf numFmtId="3" fontId="2" fillId="37" borderId="39" xfId="0" applyNumberFormat="1" applyFont="1" applyFill="1" applyBorder="1" applyAlignment="1">
      <alignment horizontal="left" vertical="top" readingOrder="1"/>
    </xf>
    <xf numFmtId="3" fontId="2" fillId="0" borderId="46" xfId="0" applyNumberFormat="1" applyFont="1" applyBorder="1" applyAlignment="1">
      <alignment horizontal="left" vertical="top" readingOrder="1"/>
    </xf>
    <xf numFmtId="3" fontId="1" fillId="0" borderId="43" xfId="0" applyNumberFormat="1" applyFont="1" applyBorder="1" applyAlignment="1">
      <alignment horizontal="left" vertical="top" readingOrder="1"/>
    </xf>
    <xf numFmtId="3" fontId="1" fillId="33" borderId="12" xfId="0" applyNumberFormat="1" applyFont="1" applyFill="1" applyBorder="1" applyAlignment="1">
      <alignment horizontal="left" vertical="top" readingOrder="1"/>
    </xf>
    <xf numFmtId="3" fontId="1" fillId="33" borderId="13" xfId="0" applyNumberFormat="1" applyFont="1" applyFill="1" applyBorder="1" applyAlignment="1">
      <alignment horizontal="left" vertical="top" readingOrder="1"/>
    </xf>
    <xf numFmtId="3" fontId="1" fillId="33" borderId="14" xfId="0" applyNumberFormat="1" applyFont="1" applyFill="1" applyBorder="1" applyAlignment="1">
      <alignment horizontal="left" vertical="top" readingOrder="1"/>
    </xf>
    <xf numFmtId="3" fontId="1" fillId="33" borderId="23" xfId="0" applyNumberFormat="1" applyFont="1" applyFill="1" applyBorder="1" applyAlignment="1">
      <alignment horizontal="left" vertical="top" readingOrder="1"/>
    </xf>
    <xf numFmtId="3" fontId="5" fillId="0" borderId="13" xfId="0" applyNumberFormat="1" applyFont="1" applyBorder="1" applyAlignment="1">
      <alignment horizontal="left" vertical="top" readingOrder="1"/>
    </xf>
    <xf numFmtId="3" fontId="2" fillId="34" borderId="13" xfId="0" applyNumberFormat="1" applyFont="1" applyFill="1" applyBorder="1" applyAlignment="1">
      <alignment horizontal="left" vertical="top" readingOrder="1"/>
    </xf>
    <xf numFmtId="3" fontId="2" fillId="35" borderId="13" xfId="0" applyNumberFormat="1" applyFont="1" applyFill="1" applyBorder="1" applyAlignment="1">
      <alignment horizontal="left" vertical="top" readingOrder="1"/>
    </xf>
    <xf numFmtId="3" fontId="2" fillId="38" borderId="13" xfId="0" applyNumberFormat="1" applyFont="1" applyFill="1" applyBorder="1" applyAlignment="1">
      <alignment horizontal="left" vertical="top" readingOrder="1"/>
    </xf>
    <xf numFmtId="3" fontId="2" fillId="0" borderId="13" xfId="0" applyNumberFormat="1" applyFont="1" applyBorder="1" applyAlignment="1">
      <alignment horizontal="left" vertical="top" readingOrder="1"/>
    </xf>
    <xf numFmtId="3" fontId="2" fillId="0" borderId="13" xfId="0" applyNumberFormat="1" applyFont="1" applyFill="1" applyBorder="1" applyAlignment="1">
      <alignment horizontal="left" vertical="top" readingOrder="1"/>
    </xf>
    <xf numFmtId="3" fontId="2" fillId="37" borderId="13" xfId="0" applyNumberFormat="1" applyFont="1" applyFill="1" applyBorder="1" applyAlignment="1">
      <alignment horizontal="left" vertical="top" readingOrder="1"/>
    </xf>
    <xf numFmtId="3" fontId="2" fillId="0" borderId="36" xfId="0" applyNumberFormat="1" applyFont="1" applyBorder="1" applyAlignment="1">
      <alignment horizontal="left" vertical="top" readingOrder="1"/>
    </xf>
    <xf numFmtId="3" fontId="1" fillId="0" borderId="15" xfId="0" applyNumberFormat="1" applyFont="1" applyBorder="1" applyAlignment="1">
      <alignment horizontal="left" vertical="top" readingOrder="1"/>
    </xf>
    <xf numFmtId="0" fontId="30" fillId="34" borderId="25" xfId="0" applyFont="1" applyFill="1" applyBorder="1" applyAlignment="1">
      <alignment/>
    </xf>
    <xf numFmtId="3" fontId="37" fillId="37" borderId="25" xfId="0" applyNumberFormat="1" applyFont="1" applyFill="1" applyBorder="1" applyAlignment="1">
      <alignment horizontal="right" vertical="top" wrapText="1"/>
    </xf>
    <xf numFmtId="3" fontId="37" fillId="37" borderId="39" xfId="0" applyNumberFormat="1" applyFont="1" applyFill="1" applyBorder="1" applyAlignment="1">
      <alignment horizontal="right" vertical="top" wrapText="1"/>
    </xf>
    <xf numFmtId="0" fontId="0" fillId="37" borderId="25" xfId="0" applyFont="1" applyFill="1" applyBorder="1" applyAlignment="1">
      <alignment readingOrder="1"/>
    </xf>
    <xf numFmtId="3" fontId="30" fillId="0" borderId="25" xfId="0" applyNumberFormat="1" applyFont="1" applyBorder="1" applyAlignment="1">
      <alignment readingOrder="1"/>
    </xf>
    <xf numFmtId="0" fontId="22" fillId="38" borderId="25" xfId="0" applyFont="1" applyFill="1" applyBorder="1" applyAlignment="1">
      <alignment/>
    </xf>
    <xf numFmtId="0" fontId="8" fillId="38" borderId="25" xfId="0" applyFont="1" applyFill="1" applyBorder="1" applyAlignment="1">
      <alignment horizontal="justify"/>
    </xf>
    <xf numFmtId="0" fontId="15" fillId="0" borderId="0" xfId="58" applyFont="1" applyAlignment="1">
      <alignment horizontal="left" indent="1"/>
      <protection/>
    </xf>
    <xf numFmtId="0" fontId="0" fillId="0" borderId="0" xfId="58" applyAlignment="1">
      <alignment horizontal="left" indent="1"/>
      <protection/>
    </xf>
    <xf numFmtId="0" fontId="0" fillId="0" borderId="0" xfId="0" applyAlignment="1">
      <alignment horizontal="left" indent="1"/>
    </xf>
    <xf numFmtId="0" fontId="16" fillId="0" borderId="0" xfId="58" applyFont="1" applyAlignment="1">
      <alignment horizontal="left" indent="1"/>
      <protection/>
    </xf>
    <xf numFmtId="0" fontId="34" fillId="0" borderId="0" xfId="0" applyFont="1" applyAlignment="1">
      <alignment horizontal="left" indent="1"/>
    </xf>
    <xf numFmtId="0" fontId="17" fillId="38" borderId="25" xfId="58" applyFont="1" applyFill="1" applyBorder="1" applyAlignment="1">
      <alignment horizontal="left" indent="2"/>
      <protection/>
    </xf>
    <xf numFmtId="0" fontId="15" fillId="38" borderId="25" xfId="58" applyFont="1" applyFill="1" applyBorder="1" applyAlignment="1">
      <alignment horizontal="left" vertical="top" wrapText="1" indent="2"/>
      <protection/>
    </xf>
    <xf numFmtId="0" fontId="16" fillId="38" borderId="25" xfId="58" applyFont="1" applyFill="1" applyBorder="1" applyAlignment="1">
      <alignment horizontal="left" indent="2"/>
      <protection/>
    </xf>
    <xf numFmtId="0" fontId="15" fillId="0" borderId="25" xfId="58" applyFont="1" applyBorder="1" applyAlignment="1">
      <alignment horizontal="left" indent="2"/>
      <protection/>
    </xf>
    <xf numFmtId="0" fontId="16" fillId="0" borderId="25" xfId="58" applyFont="1" applyBorder="1" applyAlignment="1">
      <alignment horizontal="left" vertical="top" wrapText="1" indent="2"/>
      <protection/>
    </xf>
    <xf numFmtId="0" fontId="16" fillId="0" borderId="25" xfId="58" applyFont="1" applyBorder="1" applyAlignment="1">
      <alignment horizontal="left" indent="2"/>
      <protection/>
    </xf>
    <xf numFmtId="0" fontId="15" fillId="0" borderId="25" xfId="58" applyFont="1" applyBorder="1" applyAlignment="1">
      <alignment horizontal="left" vertical="top" wrapText="1" indent="2"/>
      <protection/>
    </xf>
    <xf numFmtId="0" fontId="16" fillId="0" borderId="38" xfId="58" applyFont="1" applyBorder="1" applyAlignment="1">
      <alignment horizontal="left" wrapText="1" indent="2"/>
      <protection/>
    </xf>
    <xf numFmtId="0" fontId="16" fillId="0" borderId="25" xfId="58" applyFont="1" applyBorder="1" applyAlignment="1">
      <alignment horizontal="left" wrapText="1" indent="2"/>
      <protection/>
    </xf>
    <xf numFmtId="0" fontId="15" fillId="0" borderId="25" xfId="58" applyFont="1" applyFill="1" applyBorder="1" applyAlignment="1">
      <alignment horizontal="left" indent="2"/>
      <protection/>
    </xf>
    <xf numFmtId="0" fontId="16" fillId="0" borderId="25" xfId="58" applyFont="1" applyFill="1" applyBorder="1" applyAlignment="1">
      <alignment horizontal="left" vertical="top" wrapText="1" indent="2"/>
      <protection/>
    </xf>
    <xf numFmtId="0" fontId="16" fillId="0" borderId="25" xfId="58" applyFont="1" applyFill="1" applyBorder="1" applyAlignment="1">
      <alignment horizontal="left" indent="2"/>
      <protection/>
    </xf>
    <xf numFmtId="0" fontId="15" fillId="0" borderId="25" xfId="0" applyFont="1" applyBorder="1" applyAlignment="1">
      <alignment horizontal="left" indent="2"/>
    </xf>
    <xf numFmtId="0" fontId="16" fillId="0" borderId="25" xfId="0" applyFont="1" applyBorder="1" applyAlignment="1">
      <alignment horizontal="left" wrapText="1" indent="2"/>
    </xf>
    <xf numFmtId="0" fontId="16" fillId="0" borderId="25" xfId="0" applyFont="1" applyBorder="1" applyAlignment="1">
      <alignment horizontal="left" indent="2"/>
    </xf>
    <xf numFmtId="0" fontId="34" fillId="38" borderId="25" xfId="0" applyFont="1" applyFill="1" applyBorder="1" applyAlignment="1">
      <alignment horizontal="left" indent="2"/>
    </xf>
    <xf numFmtId="0" fontId="0" fillId="38" borderId="25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34" fillId="0" borderId="0" xfId="0" applyFont="1" applyAlignment="1">
      <alignment horizontal="left" indent="2"/>
    </xf>
    <xf numFmtId="0" fontId="18" fillId="0" borderId="25" xfId="58" applyFont="1" applyBorder="1" applyAlignment="1">
      <alignment horizontal="left" indent="2"/>
      <protection/>
    </xf>
    <xf numFmtId="0" fontId="30" fillId="0" borderId="25" xfId="0" applyFont="1" applyBorder="1" applyAlignment="1">
      <alignment/>
    </xf>
    <xf numFmtId="0" fontId="6" fillId="37" borderId="25" xfId="0" applyFont="1" applyFill="1" applyBorder="1" applyAlignment="1">
      <alignment horizontal="left" vertical="top" wrapText="1"/>
    </xf>
    <xf numFmtId="0" fontId="0" fillId="37" borderId="25" xfId="0" applyFill="1" applyBorder="1" applyAlignment="1">
      <alignment/>
    </xf>
    <xf numFmtId="0" fontId="0" fillId="37" borderId="39" xfId="0" applyFont="1" applyFill="1" applyBorder="1" applyAlignment="1">
      <alignment/>
    </xf>
    <xf numFmtId="3" fontId="6" fillId="37" borderId="11" xfId="0" applyNumberFormat="1" applyFont="1" applyFill="1" applyBorder="1" applyAlignment="1">
      <alignment horizontal="center" vertical="top" wrapText="1"/>
    </xf>
    <xf numFmtId="3" fontId="26" fillId="37" borderId="25" xfId="0" applyNumberFormat="1" applyFont="1" applyFill="1" applyBorder="1" applyAlignment="1">
      <alignment horizontal="right" vertical="top" wrapText="1"/>
    </xf>
    <xf numFmtId="0" fontId="27" fillId="0" borderId="0" xfId="0" applyFont="1" applyAlignment="1">
      <alignment/>
    </xf>
    <xf numFmtId="0" fontId="6" fillId="37" borderId="11" xfId="0" applyFont="1" applyFill="1" applyBorder="1" applyAlignment="1">
      <alignment horizontal="center" vertical="top" wrapText="1"/>
    </xf>
    <xf numFmtId="0" fontId="8" fillId="12" borderId="25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right" vertical="top" wrapText="1"/>
    </xf>
    <xf numFmtId="0" fontId="8" fillId="0" borderId="25" xfId="0" applyFont="1" applyFill="1" applyBorder="1" applyAlignment="1">
      <alignment horizontal="right" vertical="top" wrapText="1"/>
    </xf>
    <xf numFmtId="0" fontId="8" fillId="0" borderId="25" xfId="0" applyFont="1" applyFill="1" applyBorder="1" applyAlignment="1">
      <alignment horizontal="center" vertical="top" wrapText="1"/>
    </xf>
    <xf numFmtId="0" fontId="6" fillId="37" borderId="25" xfId="0" applyFont="1" applyFill="1" applyBorder="1" applyAlignment="1">
      <alignment vertical="top" wrapText="1"/>
    </xf>
    <xf numFmtId="0" fontId="6" fillId="0" borderId="25" xfId="0" applyFont="1" applyFill="1" applyBorder="1" applyAlignment="1">
      <alignment horizontal="right" vertical="top" wrapText="1"/>
    </xf>
    <xf numFmtId="3" fontId="8" fillId="0" borderId="25" xfId="0" applyNumberFormat="1" applyFont="1" applyFill="1" applyBorder="1" applyAlignment="1">
      <alignment horizontal="right" vertical="top" wrapText="1"/>
    </xf>
    <xf numFmtId="0" fontId="8" fillId="0" borderId="25" xfId="0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1" fontId="8" fillId="0" borderId="25" xfId="0" applyNumberFormat="1" applyFont="1" applyFill="1" applyBorder="1" applyAlignment="1">
      <alignment horizontal="right" vertical="top" wrapText="1"/>
    </xf>
    <xf numFmtId="0" fontId="7" fillId="0" borderId="25" xfId="0" applyFont="1" applyFill="1" applyBorder="1" applyAlignment="1">
      <alignment horizontal="right" vertical="top" wrapText="1"/>
    </xf>
    <xf numFmtId="0" fontId="25" fillId="0" borderId="25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vertical="top" wrapText="1"/>
    </xf>
    <xf numFmtId="3" fontId="25" fillId="0" borderId="25" xfId="0" applyNumberFormat="1" applyFont="1" applyFill="1" applyBorder="1" applyAlignment="1">
      <alignment horizontal="right" vertical="top" wrapText="1"/>
    </xf>
    <xf numFmtId="0" fontId="7" fillId="0" borderId="25" xfId="0" applyFont="1" applyFill="1" applyBorder="1" applyAlignment="1">
      <alignment horizontal="right" vertical="top" wrapText="1"/>
    </xf>
    <xf numFmtId="0" fontId="25" fillId="0" borderId="25" xfId="0" applyFont="1" applyFill="1" applyBorder="1" applyAlignment="1">
      <alignment horizontal="right" vertical="top" wrapText="1"/>
    </xf>
    <xf numFmtId="0" fontId="8" fillId="0" borderId="25" xfId="0" applyFont="1" applyFill="1" applyBorder="1" applyAlignment="1">
      <alignment horizontal="right" vertical="top" wrapText="1"/>
    </xf>
    <xf numFmtId="0" fontId="7" fillId="0" borderId="25" xfId="0" applyFont="1" applyFill="1" applyBorder="1" applyAlignment="1">
      <alignment vertical="top" wrapText="1"/>
    </xf>
    <xf numFmtId="1" fontId="25" fillId="0" borderId="25" xfId="0" applyNumberFormat="1" applyFont="1" applyFill="1" applyBorder="1" applyAlignment="1">
      <alignment horizontal="right" vertical="top" wrapText="1"/>
    </xf>
    <xf numFmtId="0" fontId="8" fillId="0" borderId="25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left" vertical="top" wrapText="1"/>
    </xf>
    <xf numFmtId="0" fontId="25" fillId="0" borderId="25" xfId="0" applyFont="1" applyFill="1" applyBorder="1" applyAlignment="1">
      <alignment horizontal="right" vertical="top" wrapText="1"/>
    </xf>
    <xf numFmtId="0" fontId="7" fillId="0" borderId="25" xfId="0" applyFont="1" applyFill="1" applyBorder="1" applyAlignment="1">
      <alignment horizontal="center" vertical="top" wrapText="1"/>
    </xf>
    <xf numFmtId="3" fontId="25" fillId="0" borderId="25" xfId="0" applyNumberFormat="1" applyFont="1" applyFill="1" applyBorder="1" applyAlignment="1">
      <alignment horizontal="right" vertical="top" wrapText="1"/>
    </xf>
    <xf numFmtId="0" fontId="6" fillId="12" borderId="25" xfId="0" applyFont="1" applyFill="1" applyBorder="1" applyAlignment="1">
      <alignment vertical="top" wrapText="1"/>
    </xf>
    <xf numFmtId="1" fontId="8" fillId="0" borderId="25" xfId="0" applyNumberFormat="1" applyFont="1" applyFill="1" applyBorder="1" applyAlignment="1">
      <alignment horizontal="right" vertical="top" wrapText="1"/>
    </xf>
    <xf numFmtId="0" fontId="1" fillId="0" borderId="25" xfId="0" applyFont="1" applyBorder="1" applyAlignment="1">
      <alignment horizontal="center" vertical="top" wrapText="1"/>
    </xf>
    <xf numFmtId="0" fontId="1" fillId="12" borderId="25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right" vertical="top" wrapText="1"/>
    </xf>
    <xf numFmtId="0" fontId="1" fillId="0" borderId="25" xfId="0" applyFont="1" applyFill="1" applyBorder="1" applyAlignment="1">
      <alignment horizontal="right" vertical="top" wrapText="1"/>
    </xf>
    <xf numFmtId="0" fontId="1" fillId="0" borderId="25" xfId="0" applyFont="1" applyFill="1" applyBorder="1" applyAlignment="1">
      <alignment horizontal="center" vertical="top" wrapText="1"/>
    </xf>
    <xf numFmtId="0" fontId="2" fillId="37" borderId="25" xfId="0" applyFont="1" applyFill="1" applyBorder="1" applyAlignment="1">
      <alignment vertical="top" wrapText="1"/>
    </xf>
    <xf numFmtId="0" fontId="1" fillId="0" borderId="25" xfId="0" applyFont="1" applyFill="1" applyBorder="1" applyAlignment="1">
      <alignment horizontal="right" vertical="top" wrapText="1"/>
    </xf>
    <xf numFmtId="0" fontId="2" fillId="0" borderId="25" xfId="0" applyFont="1" applyFill="1" applyBorder="1" applyAlignment="1">
      <alignment vertical="top" wrapText="1"/>
    </xf>
    <xf numFmtId="0" fontId="14" fillId="0" borderId="25" xfId="0" applyFont="1" applyFill="1" applyBorder="1" applyAlignment="1">
      <alignment horizontal="right" vertical="top" wrapText="1"/>
    </xf>
    <xf numFmtId="0" fontId="23" fillId="0" borderId="25" xfId="0" applyFont="1" applyFill="1" applyBorder="1" applyAlignment="1">
      <alignment horizontal="right" vertical="top" wrapText="1"/>
    </xf>
    <xf numFmtId="0" fontId="1" fillId="12" borderId="25" xfId="0" applyFont="1" applyFill="1" applyBorder="1" applyAlignment="1">
      <alignment vertical="top" wrapText="1"/>
    </xf>
    <xf numFmtId="0" fontId="2" fillId="0" borderId="25" xfId="0" applyFont="1" applyFill="1" applyBorder="1" applyAlignment="1">
      <alignment horizontal="right" vertical="top" wrapText="1"/>
    </xf>
    <xf numFmtId="0" fontId="1" fillId="0" borderId="25" xfId="0" applyFont="1" applyFill="1" applyBorder="1" applyAlignment="1">
      <alignment horizontal="left" vertical="top" wrapText="1"/>
    </xf>
    <xf numFmtId="3" fontId="1" fillId="0" borderId="25" xfId="0" applyNumberFormat="1" applyFont="1" applyFill="1" applyBorder="1" applyAlignment="1">
      <alignment horizontal="right" vertical="top" wrapText="1"/>
    </xf>
    <xf numFmtId="0" fontId="23" fillId="0" borderId="25" xfId="0" applyFont="1" applyFill="1" applyBorder="1" applyAlignment="1">
      <alignment horizontal="center" vertical="top" wrapText="1"/>
    </xf>
    <xf numFmtId="3" fontId="14" fillId="0" borderId="25" xfId="0" applyNumberFormat="1" applyFont="1" applyFill="1" applyBorder="1" applyAlignment="1">
      <alignment horizontal="right" vertical="top" wrapText="1"/>
    </xf>
    <xf numFmtId="0" fontId="23" fillId="0" borderId="25" xfId="0" applyFont="1" applyFill="1" applyBorder="1" applyAlignment="1">
      <alignment horizontal="right" vertical="top" wrapText="1"/>
    </xf>
    <xf numFmtId="0" fontId="1" fillId="0" borderId="25" xfId="0" applyFont="1" applyFill="1" applyBorder="1" applyAlignment="1">
      <alignment vertical="top" wrapText="1"/>
    </xf>
    <xf numFmtId="3" fontId="1" fillId="0" borderId="25" xfId="0" applyNumberFormat="1" applyFont="1" applyFill="1" applyBorder="1" applyAlignment="1">
      <alignment horizontal="right" vertical="top" wrapText="1"/>
    </xf>
    <xf numFmtId="0" fontId="2" fillId="0" borderId="25" xfId="0" applyFont="1" applyFill="1" applyBorder="1" applyAlignment="1">
      <alignment horizontal="left" vertical="top" wrapText="1"/>
    </xf>
    <xf numFmtId="0" fontId="30" fillId="44" borderId="25" xfId="0" applyFont="1" applyFill="1" applyBorder="1" applyAlignment="1">
      <alignment readingOrder="1"/>
    </xf>
    <xf numFmtId="0" fontId="0" fillId="44" borderId="25" xfId="0" applyFill="1" applyBorder="1" applyAlignment="1">
      <alignment readingOrder="1"/>
    </xf>
    <xf numFmtId="3" fontId="0" fillId="44" borderId="25" xfId="0" applyNumberFormat="1" applyFill="1" applyBorder="1" applyAlignment="1">
      <alignment readingOrder="1"/>
    </xf>
    <xf numFmtId="0" fontId="0" fillId="44" borderId="25" xfId="0" applyFont="1" applyFill="1" applyBorder="1" applyAlignment="1">
      <alignment/>
    </xf>
    <xf numFmtId="0" fontId="0" fillId="44" borderId="25" xfId="0" applyFill="1" applyBorder="1" applyAlignment="1">
      <alignment/>
    </xf>
    <xf numFmtId="0" fontId="0" fillId="44" borderId="25" xfId="0" applyFont="1" applyFill="1" applyBorder="1" applyAlignment="1">
      <alignment horizontal="left"/>
    </xf>
    <xf numFmtId="0" fontId="2" fillId="0" borderId="54" xfId="0" applyFont="1" applyBorder="1" applyAlignment="1">
      <alignment horizontal="left" vertical="top" readingOrder="1"/>
    </xf>
    <xf numFmtId="0" fontId="2" fillId="0" borderId="38" xfId="0" applyFont="1" applyBorder="1" applyAlignment="1">
      <alignment horizontal="left" vertical="top" readingOrder="1"/>
    </xf>
    <xf numFmtId="0" fontId="1" fillId="0" borderId="81" xfId="0" applyFont="1" applyBorder="1" applyAlignment="1">
      <alignment horizontal="left" vertical="top" readingOrder="1"/>
    </xf>
    <xf numFmtId="0" fontId="1" fillId="0" borderId="80" xfId="0" applyFont="1" applyBorder="1" applyAlignment="1">
      <alignment horizontal="left" vertical="top" readingOrder="1"/>
    </xf>
    <xf numFmtId="0" fontId="1" fillId="0" borderId="82" xfId="0" applyFont="1" applyBorder="1" applyAlignment="1">
      <alignment horizontal="left" vertical="top" readingOrder="1"/>
    </xf>
    <xf numFmtId="0" fontId="6" fillId="37" borderId="39" xfId="0" applyFont="1" applyFill="1" applyBorder="1" applyAlignment="1">
      <alignment horizontal="left" vertical="top" readingOrder="1"/>
    </xf>
    <xf numFmtId="0" fontId="6" fillId="37" borderId="54" xfId="0" applyFont="1" applyFill="1" applyBorder="1" applyAlignment="1">
      <alignment horizontal="left" vertical="top" readingOrder="1"/>
    </xf>
    <xf numFmtId="0" fontId="6" fillId="37" borderId="38" xfId="0" applyFont="1" applyFill="1" applyBorder="1" applyAlignment="1">
      <alignment horizontal="left" vertical="top" readingOrder="1"/>
    </xf>
    <xf numFmtId="0" fontId="2" fillId="0" borderId="39" xfId="0" applyFont="1" applyFill="1" applyBorder="1" applyAlignment="1">
      <alignment horizontal="left" vertical="top" readingOrder="1"/>
    </xf>
    <xf numFmtId="0" fontId="2" fillId="0" borderId="54" xfId="0" applyFont="1" applyFill="1" applyBorder="1" applyAlignment="1">
      <alignment horizontal="left" vertical="top" readingOrder="1"/>
    </xf>
    <xf numFmtId="0" fontId="2" fillId="0" borderId="38" xfId="0" applyFont="1" applyFill="1" applyBorder="1" applyAlignment="1">
      <alignment horizontal="left" vertical="top" readingOrder="1"/>
    </xf>
    <xf numFmtId="0" fontId="2" fillId="0" borderId="39" xfId="0" applyFont="1" applyFill="1" applyBorder="1" applyAlignment="1">
      <alignment horizontal="left" vertical="top" wrapText="1" readingOrder="1"/>
    </xf>
    <xf numFmtId="0" fontId="2" fillId="0" borderId="54" xfId="0" applyFont="1" applyFill="1" applyBorder="1" applyAlignment="1">
      <alignment horizontal="left" vertical="top" wrapText="1" readingOrder="1"/>
    </xf>
    <xf numFmtId="0" fontId="2" fillId="0" borderId="38" xfId="0" applyFont="1" applyFill="1" applyBorder="1" applyAlignment="1">
      <alignment horizontal="left" vertical="top" wrapText="1" readingOrder="1"/>
    </xf>
    <xf numFmtId="0" fontId="0" fillId="0" borderId="0" xfId="0" applyFont="1" applyAlignment="1">
      <alignment horizontal="left"/>
    </xf>
    <xf numFmtId="0" fontId="2" fillId="37" borderId="39" xfId="0" applyFont="1" applyFill="1" applyBorder="1" applyAlignment="1">
      <alignment horizontal="left" vertical="top" wrapText="1"/>
    </xf>
    <xf numFmtId="0" fontId="2" fillId="37" borderId="54" xfId="0" applyFont="1" applyFill="1" applyBorder="1" applyAlignment="1">
      <alignment horizontal="left" vertical="top" wrapText="1"/>
    </xf>
    <xf numFmtId="0" fontId="2" fillId="37" borderId="38" xfId="0" applyFont="1" applyFill="1" applyBorder="1" applyAlignment="1">
      <alignment horizontal="left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54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2" fillId="33" borderId="39" xfId="0" applyFont="1" applyFill="1" applyBorder="1" applyAlignment="1">
      <alignment horizontal="center" vertical="top" wrapText="1"/>
    </xf>
    <xf numFmtId="0" fontId="2" fillId="33" borderId="38" xfId="0" applyFont="1" applyFill="1" applyBorder="1" applyAlignment="1">
      <alignment horizontal="center" vertical="top" wrapText="1"/>
    </xf>
    <xf numFmtId="0" fontId="2" fillId="33" borderId="41" xfId="0" applyFont="1" applyFill="1" applyBorder="1" applyAlignment="1">
      <alignment horizontal="center" vertical="top" wrapText="1"/>
    </xf>
    <xf numFmtId="0" fontId="2" fillId="33" borderId="83" xfId="0" applyFont="1" applyFill="1" applyBorder="1" applyAlignment="1">
      <alignment horizontal="center" vertical="top" wrapText="1"/>
    </xf>
    <xf numFmtId="0" fontId="2" fillId="33" borderId="84" xfId="0" applyFont="1" applyFill="1" applyBorder="1" applyAlignment="1">
      <alignment horizontal="center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right" vertical="top" wrapText="1"/>
    </xf>
    <xf numFmtId="0" fontId="2" fillId="0" borderId="54" xfId="0" applyFont="1" applyBorder="1" applyAlignment="1">
      <alignment horizontal="right" vertical="top" wrapText="1"/>
    </xf>
    <xf numFmtId="0" fontId="2" fillId="0" borderId="38" xfId="0" applyFont="1" applyBorder="1" applyAlignment="1">
      <alignment horizontal="right" vertical="top" wrapText="1"/>
    </xf>
    <xf numFmtId="0" fontId="2" fillId="34" borderId="39" xfId="0" applyFont="1" applyFill="1" applyBorder="1" applyAlignment="1">
      <alignment vertical="top" wrapText="1"/>
    </xf>
    <xf numFmtId="0" fontId="2" fillId="34" borderId="54" xfId="0" applyFont="1" applyFill="1" applyBorder="1" applyAlignment="1">
      <alignment vertical="top" wrapText="1"/>
    </xf>
    <xf numFmtId="0" fontId="2" fillId="34" borderId="38" xfId="0" applyFont="1" applyFill="1" applyBorder="1" applyAlignment="1">
      <alignment vertical="top" wrapText="1"/>
    </xf>
    <xf numFmtId="0" fontId="2" fillId="33" borderId="57" xfId="0" applyFont="1" applyFill="1" applyBorder="1" applyAlignment="1">
      <alignment horizontal="center" vertical="top" wrapText="1"/>
    </xf>
    <xf numFmtId="0" fontId="2" fillId="33" borderId="85" xfId="0" applyFont="1" applyFill="1" applyBorder="1" applyAlignment="1">
      <alignment horizontal="center" vertical="top" wrapText="1"/>
    </xf>
    <xf numFmtId="0" fontId="2" fillId="33" borderId="54" xfId="0" applyFont="1" applyFill="1" applyBorder="1" applyAlignment="1">
      <alignment horizontal="center" vertical="top" wrapText="1"/>
    </xf>
    <xf numFmtId="0" fontId="2" fillId="33" borderId="86" xfId="0" applyFont="1" applyFill="1" applyBorder="1" applyAlignment="1">
      <alignment horizontal="center" vertical="top" wrapText="1"/>
    </xf>
    <xf numFmtId="0" fontId="2" fillId="34" borderId="39" xfId="0" applyFont="1" applyFill="1" applyBorder="1" applyAlignment="1">
      <alignment horizontal="left" vertical="top" wrapText="1"/>
    </xf>
    <xf numFmtId="0" fontId="2" fillId="34" borderId="54" xfId="0" applyFont="1" applyFill="1" applyBorder="1" applyAlignment="1">
      <alignment horizontal="left" vertical="top" wrapText="1"/>
    </xf>
    <xf numFmtId="0" fontId="2" fillId="34" borderId="38" xfId="0" applyFont="1" applyFill="1" applyBorder="1" applyAlignment="1">
      <alignment horizontal="left" vertical="top" wrapText="1"/>
    </xf>
    <xf numFmtId="0" fontId="2" fillId="0" borderId="39" xfId="0" applyFont="1" applyBorder="1" applyAlignment="1">
      <alignment vertical="top" wrapText="1"/>
    </xf>
    <xf numFmtId="0" fontId="2" fillId="0" borderId="54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2" fillId="33" borderId="87" xfId="0" applyFont="1" applyFill="1" applyBorder="1" applyAlignment="1">
      <alignment horizontal="left" vertical="top" wrapText="1"/>
    </xf>
    <xf numFmtId="0" fontId="2" fillId="33" borderId="88" xfId="0" applyFont="1" applyFill="1" applyBorder="1" applyAlignment="1">
      <alignment horizontal="left" vertical="top" wrapText="1"/>
    </xf>
    <xf numFmtId="0" fontId="2" fillId="33" borderId="89" xfId="0" applyFont="1" applyFill="1" applyBorder="1" applyAlignment="1">
      <alignment horizontal="left" vertical="top" wrapText="1"/>
    </xf>
    <xf numFmtId="0" fontId="5" fillId="0" borderId="90" xfId="0" applyFont="1" applyBorder="1" applyAlignment="1">
      <alignment vertical="top" wrapText="1"/>
    </xf>
    <xf numFmtId="0" fontId="5" fillId="0" borderId="54" xfId="0" applyFont="1" applyBorder="1" applyAlignment="1">
      <alignment vertical="top" wrapText="1"/>
    </xf>
    <xf numFmtId="0" fontId="5" fillId="0" borderId="38" xfId="0" applyFont="1" applyBorder="1" applyAlignment="1">
      <alignment vertical="top" wrapText="1"/>
    </xf>
    <xf numFmtId="0" fontId="2" fillId="0" borderId="81" xfId="0" applyFont="1" applyBorder="1" applyAlignment="1">
      <alignment horizontal="left" vertical="top" wrapText="1"/>
    </xf>
    <xf numFmtId="0" fontId="2" fillId="0" borderId="80" xfId="0" applyFont="1" applyBorder="1" applyAlignment="1">
      <alignment horizontal="left" vertical="top" wrapText="1"/>
    </xf>
    <xf numFmtId="0" fontId="2" fillId="0" borderId="82" xfId="0" applyFont="1" applyBorder="1" applyAlignment="1">
      <alignment horizontal="left" vertical="top" wrapText="1"/>
    </xf>
    <xf numFmtId="0" fontId="2" fillId="34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center" vertical="top" wrapText="1"/>
    </xf>
    <xf numFmtId="3" fontId="2" fillId="0" borderId="36" xfId="0" applyNumberFormat="1" applyFont="1" applyBorder="1" applyAlignment="1">
      <alignment horizontal="left" vertical="top" wrapText="1"/>
    </xf>
    <xf numFmtId="3" fontId="2" fillId="0" borderId="23" xfId="0" applyNumberFormat="1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72" xfId="0" applyFont="1" applyBorder="1" applyAlignment="1">
      <alignment horizontal="left" vertical="top" wrapText="1"/>
    </xf>
    <xf numFmtId="0" fontId="2" fillId="0" borderId="91" xfId="0" applyFont="1" applyBorder="1" applyAlignment="1">
      <alignment horizontal="left" vertical="top" wrapText="1"/>
    </xf>
    <xf numFmtId="0" fontId="2" fillId="0" borderId="92" xfId="0" applyFont="1" applyBorder="1" applyAlignment="1">
      <alignment horizontal="left" vertical="top" wrapText="1"/>
    </xf>
    <xf numFmtId="0" fontId="2" fillId="35" borderId="25" xfId="0" applyFont="1" applyFill="1" applyBorder="1" applyAlignment="1">
      <alignment horizontal="left" vertical="top" wrapText="1"/>
    </xf>
    <xf numFmtId="3" fontId="2" fillId="0" borderId="46" xfId="0" applyNumberFormat="1" applyFont="1" applyBorder="1" applyAlignment="1">
      <alignment horizontal="left" vertical="top" wrapText="1"/>
    </xf>
    <xf numFmtId="3" fontId="2" fillId="0" borderId="72" xfId="0" applyNumberFormat="1" applyFont="1" applyBorder="1" applyAlignment="1">
      <alignment horizontal="left" vertical="top" wrapText="1"/>
    </xf>
    <xf numFmtId="0" fontId="2" fillId="0" borderId="54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  <xf numFmtId="0" fontId="6" fillId="39" borderId="25" xfId="0" applyFont="1" applyFill="1" applyBorder="1" applyAlignment="1">
      <alignment horizontal="justify" vertical="top" wrapText="1"/>
    </xf>
    <xf numFmtId="0" fontId="6" fillId="35" borderId="25" xfId="0" applyFont="1" applyFill="1" applyBorder="1" applyAlignment="1">
      <alignment horizontal="justify" vertical="top" wrapText="1"/>
    </xf>
    <xf numFmtId="0" fontId="8" fillId="12" borderId="25" xfId="0" applyFont="1" applyFill="1" applyBorder="1" applyAlignment="1">
      <alignment horizontal="justify" vertical="top" wrapText="1"/>
    </xf>
    <xf numFmtId="0" fontId="6" fillId="0" borderId="25" xfId="0" applyFont="1" applyBorder="1" applyAlignment="1">
      <alignment horizontal="justify" vertical="top" wrapText="1"/>
    </xf>
    <xf numFmtId="0" fontId="8" fillId="0" borderId="25" xfId="0" applyFont="1" applyBorder="1" applyAlignment="1">
      <alignment horizontal="justify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5" xfId="0" applyFont="1" applyBorder="1" applyAlignment="1">
      <alignment vertical="top" wrapText="1"/>
    </xf>
    <xf numFmtId="1" fontId="21" fillId="0" borderId="25" xfId="0" applyNumberFormat="1" applyFont="1" applyBorder="1" applyAlignment="1">
      <alignment/>
    </xf>
    <xf numFmtId="0" fontId="6" fillId="0" borderId="25" xfId="0" applyFont="1" applyBorder="1" applyAlignment="1">
      <alignment horizontal="center" vertical="top" wrapText="1"/>
    </xf>
    <xf numFmtId="3" fontId="6" fillId="0" borderId="25" xfId="0" applyNumberFormat="1" applyFont="1" applyBorder="1" applyAlignment="1">
      <alignment horizontal="center" vertical="top" wrapText="1"/>
    </xf>
    <xf numFmtId="0" fontId="28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1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6" xfId="0" applyFont="1" applyBorder="1" applyAlignment="1">
      <alignment horizontal="right" vertical="top" wrapText="1"/>
    </xf>
    <xf numFmtId="0" fontId="21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0" fillId="0" borderId="25" xfId="0" applyBorder="1" applyAlignment="1">
      <alignment horizontal="left"/>
    </xf>
    <xf numFmtId="0" fontId="30" fillId="40" borderId="25" xfId="0" applyFont="1" applyFill="1" applyBorder="1" applyAlignment="1">
      <alignment horizontal="left"/>
    </xf>
    <xf numFmtId="0" fontId="3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25" xfId="0" applyFont="1" applyBorder="1" applyAlignment="1">
      <alignment horizontal="center" vertical="center"/>
    </xf>
    <xf numFmtId="0" fontId="26" fillId="0" borderId="0" xfId="0" applyFont="1" applyAlignment="1">
      <alignment horizontal="right" vertical="top" wrapText="1"/>
    </xf>
    <xf numFmtId="0" fontId="35" fillId="12" borderId="25" xfId="0" applyFont="1" applyFill="1" applyBorder="1" applyAlignment="1">
      <alignment horizontal="center" vertical="top" wrapText="1"/>
    </xf>
    <xf numFmtId="0" fontId="26" fillId="0" borderId="25" xfId="0" applyFont="1" applyBorder="1" applyAlignment="1">
      <alignment horizontal="right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horizontal="right"/>
    </xf>
    <xf numFmtId="0" fontId="31" fillId="0" borderId="39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0" fontId="33" fillId="35" borderId="39" xfId="0" applyFont="1" applyFill="1" applyBorder="1" applyAlignment="1">
      <alignment horizontal="left" wrapText="1"/>
    </xf>
    <xf numFmtId="0" fontId="33" fillId="35" borderId="54" xfId="0" applyFont="1" applyFill="1" applyBorder="1" applyAlignment="1">
      <alignment horizontal="left" wrapText="1"/>
    </xf>
    <xf numFmtId="0" fontId="33" fillId="35" borderId="38" xfId="0" applyFont="1" applyFill="1" applyBorder="1" applyAlignment="1">
      <alignment horizontal="left" wrapText="1"/>
    </xf>
    <xf numFmtId="0" fontId="6" fillId="34" borderId="39" xfId="0" applyFont="1" applyFill="1" applyBorder="1" applyAlignment="1">
      <alignment horizontal="left"/>
    </xf>
    <xf numFmtId="0" fontId="6" fillId="34" borderId="54" xfId="0" applyFont="1" applyFill="1" applyBorder="1" applyAlignment="1">
      <alignment horizontal="left"/>
    </xf>
    <xf numFmtId="0" fontId="6" fillId="34" borderId="38" xfId="0" applyFont="1" applyFill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11" fillId="0" borderId="54" xfId="0" applyFont="1" applyBorder="1" applyAlignment="1">
      <alignment horizontal="left"/>
    </xf>
    <xf numFmtId="0" fontId="11" fillId="0" borderId="38" xfId="0" applyFont="1" applyBorder="1" applyAlignment="1">
      <alignment horizontal="left"/>
    </xf>
    <xf numFmtId="0" fontId="11" fillId="37" borderId="39" xfId="0" applyFont="1" applyFill="1" applyBorder="1" applyAlignment="1">
      <alignment horizontal="left"/>
    </xf>
    <xf numFmtId="0" fontId="11" fillId="37" borderId="54" xfId="0" applyFont="1" applyFill="1" applyBorder="1" applyAlignment="1">
      <alignment horizontal="left"/>
    </xf>
    <xf numFmtId="0" fontId="11" fillId="37" borderId="38" xfId="0" applyFont="1" applyFill="1" applyBorder="1" applyAlignment="1">
      <alignment horizontal="left"/>
    </xf>
    <xf numFmtId="0" fontId="11" fillId="38" borderId="39" xfId="0" applyFont="1" applyFill="1" applyBorder="1" applyAlignment="1">
      <alignment horizontal="left"/>
    </xf>
    <xf numFmtId="0" fontId="11" fillId="38" borderId="54" xfId="0" applyFont="1" applyFill="1" applyBorder="1" applyAlignment="1">
      <alignment horizontal="left"/>
    </xf>
    <xf numFmtId="0" fontId="11" fillId="38" borderId="38" xfId="0" applyFont="1" applyFill="1" applyBorder="1" applyAlignment="1">
      <alignment horizontal="left"/>
    </xf>
    <xf numFmtId="0" fontId="26" fillId="0" borderId="39" xfId="0" applyFont="1" applyBorder="1" applyAlignment="1">
      <alignment horizontal="left" vertical="top" wrapText="1"/>
    </xf>
    <xf numFmtId="0" fontId="26" fillId="0" borderId="54" xfId="0" applyFont="1" applyBorder="1" applyAlignment="1">
      <alignment horizontal="left" vertical="top" wrapText="1"/>
    </xf>
    <xf numFmtId="0" fontId="26" fillId="38" borderId="54" xfId="0" applyFont="1" applyFill="1" applyBorder="1" applyAlignment="1">
      <alignment horizontal="center" vertical="top" wrapText="1"/>
    </xf>
    <xf numFmtId="0" fontId="26" fillId="38" borderId="54" xfId="0" applyFont="1" applyFill="1" applyBorder="1" applyAlignment="1">
      <alignment horizontal="left" vertical="top"/>
    </xf>
    <xf numFmtId="0" fontId="26" fillId="0" borderId="38" xfId="0" applyFont="1" applyBorder="1" applyAlignment="1">
      <alignment horizontal="left" vertical="top" wrapText="1"/>
    </xf>
    <xf numFmtId="0" fontId="26" fillId="0" borderId="25" xfId="0" applyFont="1" applyBorder="1" applyAlignment="1">
      <alignment horizontal="right" vertical="top" wrapText="1"/>
    </xf>
    <xf numFmtId="3" fontId="35" fillId="33" borderId="57" xfId="0" applyNumberFormat="1" applyFont="1" applyFill="1" applyBorder="1" applyAlignment="1">
      <alignment horizontal="center" vertical="top" wrapText="1"/>
    </xf>
    <xf numFmtId="3" fontId="35" fillId="33" borderId="86" xfId="0" applyNumberFormat="1" applyFont="1" applyFill="1" applyBorder="1" applyAlignment="1">
      <alignment horizontal="center" vertical="top" wrapText="1"/>
    </xf>
    <xf numFmtId="3" fontId="35" fillId="33" borderId="85" xfId="0" applyNumberFormat="1" applyFont="1" applyFill="1" applyBorder="1" applyAlignment="1">
      <alignment horizontal="center" vertical="top" wrapText="1"/>
    </xf>
    <xf numFmtId="0" fontId="26" fillId="38" borderId="39" xfId="0" applyFont="1" applyFill="1" applyBorder="1" applyAlignment="1">
      <alignment horizontal="left" vertical="top" wrapText="1"/>
    </xf>
    <xf numFmtId="0" fontId="26" fillId="38" borderId="54" xfId="0" applyFont="1" applyFill="1" applyBorder="1" applyAlignment="1">
      <alignment horizontal="left" vertical="top" wrapText="1"/>
    </xf>
    <xf numFmtId="0" fontId="29" fillId="0" borderId="0" xfId="0" applyFont="1" applyAlignment="1">
      <alignment horizontal="right"/>
    </xf>
    <xf numFmtId="0" fontId="35" fillId="0" borderId="58" xfId="0" applyFont="1" applyBorder="1" applyAlignment="1">
      <alignment vertical="top" wrapText="1"/>
    </xf>
    <xf numFmtId="0" fontId="35" fillId="0" borderId="42" xfId="0" applyFont="1" applyBorder="1" applyAlignment="1">
      <alignment vertical="top" wrapText="1"/>
    </xf>
    <xf numFmtId="0" fontId="35" fillId="33" borderId="39" xfId="0" applyFont="1" applyFill="1" applyBorder="1" applyAlignment="1">
      <alignment horizontal="left" vertical="top" wrapText="1"/>
    </xf>
    <xf numFmtId="0" fontId="35" fillId="33" borderId="54" xfId="0" applyFont="1" applyFill="1" applyBorder="1" applyAlignment="1">
      <alignment horizontal="left" vertical="top" wrapText="1"/>
    </xf>
    <xf numFmtId="0" fontId="35" fillId="33" borderId="38" xfId="0" applyFont="1" applyFill="1" applyBorder="1" applyAlignment="1">
      <alignment horizontal="left" vertical="top" wrapText="1"/>
    </xf>
    <xf numFmtId="0" fontId="26" fillId="34" borderId="39" xfId="0" applyFont="1" applyFill="1" applyBorder="1" applyAlignment="1">
      <alignment vertical="top" wrapText="1"/>
    </xf>
    <xf numFmtId="0" fontId="26" fillId="34" borderId="54" xfId="0" applyFont="1" applyFill="1" applyBorder="1" applyAlignment="1">
      <alignment vertical="top" wrapText="1"/>
    </xf>
    <xf numFmtId="0" fontId="26" fillId="34" borderId="38" xfId="0" applyFont="1" applyFill="1" applyBorder="1" applyAlignment="1">
      <alignment vertical="top" wrapText="1"/>
    </xf>
    <xf numFmtId="0" fontId="0" fillId="34" borderId="39" xfId="0" applyFont="1" applyFill="1" applyBorder="1" applyAlignment="1">
      <alignment horizontal="left"/>
    </xf>
    <xf numFmtId="0" fontId="0" fillId="34" borderId="54" xfId="0" applyFont="1" applyFill="1" applyBorder="1" applyAlignment="1">
      <alignment horizontal="left"/>
    </xf>
    <xf numFmtId="0" fontId="0" fillId="34" borderId="38" xfId="0" applyFont="1" applyFill="1" applyBorder="1" applyAlignment="1">
      <alignment horizontal="left"/>
    </xf>
    <xf numFmtId="0" fontId="35" fillId="45" borderId="39" xfId="0" applyFont="1" applyFill="1" applyBorder="1" applyAlignment="1">
      <alignment horizontal="left" vertical="top" wrapText="1"/>
    </xf>
    <xf numFmtId="0" fontId="35" fillId="45" borderId="54" xfId="0" applyFont="1" applyFill="1" applyBorder="1" applyAlignment="1">
      <alignment horizontal="left" vertical="top" wrapText="1"/>
    </xf>
    <xf numFmtId="0" fontId="35" fillId="45" borderId="38" xfId="0" applyFont="1" applyFill="1" applyBorder="1" applyAlignment="1">
      <alignment horizontal="left" vertical="top" wrapText="1"/>
    </xf>
    <xf numFmtId="0" fontId="41" fillId="33" borderId="39" xfId="0" applyFont="1" applyFill="1" applyBorder="1" applyAlignment="1">
      <alignment horizontal="left" vertical="top" wrapText="1"/>
    </xf>
    <xf numFmtId="0" fontId="41" fillId="33" borderId="54" xfId="0" applyFont="1" applyFill="1" applyBorder="1" applyAlignment="1">
      <alignment horizontal="left" vertical="top" wrapText="1"/>
    </xf>
    <xf numFmtId="0" fontId="41" fillId="33" borderId="38" xfId="0" applyFont="1" applyFill="1" applyBorder="1" applyAlignment="1">
      <alignment horizontal="left" vertical="top" wrapText="1"/>
    </xf>
    <xf numFmtId="0" fontId="35" fillId="0" borderId="81" xfId="0" applyFont="1" applyBorder="1" applyAlignment="1">
      <alignment vertical="top" wrapText="1"/>
    </xf>
    <xf numFmtId="0" fontId="35" fillId="0" borderId="80" xfId="0" applyFont="1" applyBorder="1" applyAlignment="1">
      <alignment vertical="top" wrapText="1"/>
    </xf>
    <xf numFmtId="0" fontId="35" fillId="0" borderId="82" xfId="0" applyFont="1" applyBorder="1" applyAlignment="1">
      <alignment vertical="top" wrapText="1"/>
    </xf>
    <xf numFmtId="0" fontId="35" fillId="33" borderId="57" xfId="0" applyFont="1" applyFill="1" applyBorder="1" applyAlignment="1">
      <alignment horizontal="left" vertical="top" wrapText="1"/>
    </xf>
    <xf numFmtId="0" fontId="35" fillId="33" borderId="86" xfId="0" applyFont="1" applyFill="1" applyBorder="1" applyAlignment="1">
      <alignment horizontal="left" vertical="top" wrapText="1"/>
    </xf>
    <xf numFmtId="0" fontId="35" fillId="33" borderId="85" xfId="0" applyFont="1" applyFill="1" applyBorder="1" applyAlignment="1">
      <alignment horizontal="left" vertical="top" wrapText="1"/>
    </xf>
    <xf numFmtId="0" fontId="26" fillId="0" borderId="39" xfId="0" applyFont="1" applyBorder="1" applyAlignment="1">
      <alignment horizontal="right" vertical="top" wrapText="1"/>
    </xf>
    <xf numFmtId="0" fontId="26" fillId="0" borderId="54" xfId="0" applyFont="1" applyBorder="1" applyAlignment="1">
      <alignment horizontal="right" vertical="top" wrapText="1"/>
    </xf>
    <xf numFmtId="0" fontId="26" fillId="0" borderId="38" xfId="0" applyFont="1" applyBorder="1" applyAlignment="1">
      <alignment horizontal="right" vertical="top" wrapText="1"/>
    </xf>
    <xf numFmtId="0" fontId="26" fillId="34" borderId="25" xfId="0" applyFont="1" applyFill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6" fillId="0" borderId="25" xfId="0" applyFont="1" applyBorder="1" applyAlignment="1">
      <alignment vertical="top" wrapText="1"/>
    </xf>
    <xf numFmtId="0" fontId="26" fillId="34" borderId="39" xfId="0" applyFont="1" applyFill="1" applyBorder="1" applyAlignment="1">
      <alignment horizontal="left" vertical="top" wrapText="1"/>
    </xf>
    <xf numFmtId="0" fontId="26" fillId="34" borderId="54" xfId="0" applyFont="1" applyFill="1" applyBorder="1" applyAlignment="1">
      <alignment horizontal="left" vertical="top" wrapText="1"/>
    </xf>
    <xf numFmtId="0" fontId="26" fillId="34" borderId="38" xfId="0" applyFont="1" applyFill="1" applyBorder="1" applyAlignment="1">
      <alignment horizontal="left" vertical="top" wrapText="1"/>
    </xf>
    <xf numFmtId="0" fontId="35" fillId="33" borderId="39" xfId="0" applyFont="1" applyFill="1" applyBorder="1" applyAlignment="1">
      <alignment horizontal="center" vertical="top" wrapText="1"/>
    </xf>
    <xf numFmtId="0" fontId="35" fillId="33" borderId="54" xfId="0" applyFont="1" applyFill="1" applyBorder="1" applyAlignment="1">
      <alignment horizontal="center" vertical="top" wrapText="1"/>
    </xf>
    <xf numFmtId="0" fontId="35" fillId="33" borderId="38" xfId="0" applyFont="1" applyFill="1" applyBorder="1" applyAlignment="1">
      <alignment horizontal="center" vertical="top" wrapText="1"/>
    </xf>
    <xf numFmtId="0" fontId="35" fillId="33" borderId="57" xfId="0" applyFont="1" applyFill="1" applyBorder="1" applyAlignment="1">
      <alignment horizontal="center" vertical="top" wrapText="1"/>
    </xf>
    <xf numFmtId="0" fontId="35" fillId="33" borderId="86" xfId="0" applyFont="1" applyFill="1" applyBorder="1" applyAlignment="1">
      <alignment horizontal="center" vertical="top" wrapText="1"/>
    </xf>
    <xf numFmtId="0" fontId="35" fillId="33" borderId="85" xfId="0" applyFont="1" applyFill="1" applyBorder="1" applyAlignment="1">
      <alignment horizontal="center" vertical="top" wrapText="1"/>
    </xf>
    <xf numFmtId="0" fontId="26" fillId="34" borderId="39" xfId="0" applyFont="1" applyFill="1" applyBorder="1" applyAlignment="1">
      <alignment horizontal="left" vertical="top" wrapText="1"/>
    </xf>
    <xf numFmtId="0" fontId="26" fillId="34" borderId="54" xfId="0" applyFont="1" applyFill="1" applyBorder="1" applyAlignment="1">
      <alignment horizontal="left" vertical="top" wrapText="1"/>
    </xf>
    <xf numFmtId="0" fontId="26" fillId="34" borderId="38" xfId="0" applyFont="1" applyFill="1" applyBorder="1" applyAlignment="1">
      <alignment horizontal="left" vertical="top" wrapText="1"/>
    </xf>
    <xf numFmtId="0" fontId="35" fillId="33" borderId="41" xfId="0" applyFont="1" applyFill="1" applyBorder="1" applyAlignment="1">
      <alignment horizontal="center" vertical="top" wrapText="1"/>
    </xf>
    <xf numFmtId="0" fontId="35" fillId="33" borderId="83" xfId="0" applyFont="1" applyFill="1" applyBorder="1" applyAlignment="1">
      <alignment horizontal="center" vertical="top" wrapText="1"/>
    </xf>
    <xf numFmtId="0" fontId="35" fillId="33" borderId="84" xfId="0" applyFont="1" applyFill="1" applyBorder="1" applyAlignment="1">
      <alignment horizontal="center" vertical="top" wrapText="1"/>
    </xf>
    <xf numFmtId="0" fontId="26" fillId="37" borderId="39" xfId="0" applyFont="1" applyFill="1" applyBorder="1" applyAlignment="1">
      <alignment horizontal="left" vertical="top" wrapText="1"/>
    </xf>
    <xf numFmtId="0" fontId="26" fillId="37" borderId="54" xfId="0" applyFont="1" applyFill="1" applyBorder="1" applyAlignment="1">
      <alignment horizontal="left" vertical="top" wrapText="1"/>
    </xf>
    <xf numFmtId="0" fontId="26" fillId="37" borderId="38" xfId="0" applyFont="1" applyFill="1" applyBorder="1" applyAlignment="1">
      <alignment horizontal="left" vertical="top" wrapText="1"/>
    </xf>
    <xf numFmtId="0" fontId="30" fillId="33" borderId="39" xfId="0" applyFont="1" applyFill="1" applyBorder="1" applyAlignment="1">
      <alignment horizontal="left"/>
    </xf>
    <xf numFmtId="0" fontId="30" fillId="33" borderId="54" xfId="0" applyFont="1" applyFill="1" applyBorder="1" applyAlignment="1">
      <alignment horizontal="left"/>
    </xf>
    <xf numFmtId="0" fontId="30" fillId="33" borderId="38" xfId="0" applyFont="1" applyFill="1" applyBorder="1" applyAlignment="1">
      <alignment horizontal="left"/>
    </xf>
    <xf numFmtId="0" fontId="11" fillId="34" borderId="39" xfId="0" applyFont="1" applyFill="1" applyBorder="1" applyAlignment="1">
      <alignment horizontal="left"/>
    </xf>
    <xf numFmtId="0" fontId="11" fillId="34" borderId="54" xfId="0" applyFont="1" applyFill="1" applyBorder="1" applyAlignment="1">
      <alignment horizontal="left"/>
    </xf>
    <xf numFmtId="0" fontId="11" fillId="34" borderId="38" xfId="0" applyFont="1" applyFill="1" applyBorder="1" applyAlignment="1">
      <alignment horizontal="left"/>
    </xf>
    <xf numFmtId="0" fontId="33" fillId="35" borderId="39" xfId="0" applyFont="1" applyFill="1" applyBorder="1" applyAlignment="1">
      <alignment horizontal="left"/>
    </xf>
    <xf numFmtId="0" fontId="33" fillId="35" borderId="54" xfId="0" applyFont="1" applyFill="1" applyBorder="1" applyAlignment="1">
      <alignment horizontal="left"/>
    </xf>
    <xf numFmtId="0" fontId="33" fillId="35" borderId="38" xfId="0" applyFont="1" applyFill="1" applyBorder="1" applyAlignment="1">
      <alignment horizontal="left"/>
    </xf>
    <xf numFmtId="0" fontId="30" fillId="16" borderId="57" xfId="0" applyFont="1" applyFill="1" applyBorder="1" applyAlignment="1">
      <alignment horizontal="left"/>
    </xf>
    <xf numFmtId="0" fontId="30" fillId="16" borderId="86" xfId="0" applyFont="1" applyFill="1" applyBorder="1" applyAlignment="1">
      <alignment horizontal="left"/>
    </xf>
    <xf numFmtId="0" fontId="30" fillId="16" borderId="85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0" fillId="42" borderId="25" xfId="0" applyFont="1" applyFill="1" applyBorder="1" applyAlignment="1">
      <alignment horizontal="left"/>
    </xf>
    <xf numFmtId="0" fontId="0" fillId="42" borderId="25" xfId="0" applyFill="1" applyBorder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5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5" xfId="0" applyFont="1" applyBorder="1" applyAlignment="1">
      <alignment horizontal="left"/>
    </xf>
    <xf numFmtId="0" fontId="15" fillId="0" borderId="0" xfId="58" applyFont="1" applyAlignment="1">
      <alignment horizontal="center"/>
      <protection/>
    </xf>
    <xf numFmtId="0" fontId="0" fillId="0" borderId="0" xfId="58" applyFont="1" applyAlignment="1">
      <alignment horizontal="left" indent="1"/>
      <protection/>
    </xf>
    <xf numFmtId="0" fontId="0" fillId="0" borderId="0" xfId="58" applyAlignment="1">
      <alignment horizontal="left" inden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3"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ord_doc\ZSUZSA\EXCEL\K&#246;lts&#233;gvet&#233;s2006\kv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kola"/>
      <sheetName val="Óvoda"/>
      <sheetName val="Gond.kp."/>
      <sheetName val="Összesen"/>
      <sheetName val="kiadás"/>
      <sheetName val="átadott"/>
      <sheetName val="mutszámok"/>
      <sheetName val="önhiki"/>
      <sheetName val="fejlesztés"/>
    </sheetNames>
    <sheetDataSet>
      <sheetData sheetId="4">
        <row r="11">
          <cell r="B11">
            <v>16966.6</v>
          </cell>
          <cell r="C11">
            <v>5512.402</v>
          </cell>
          <cell r="D11">
            <v>16700</v>
          </cell>
        </row>
        <row r="15">
          <cell r="B15">
            <v>7442.8</v>
          </cell>
          <cell r="C15">
            <v>2215.9959999999996</v>
          </cell>
          <cell r="D15">
            <v>13000</v>
          </cell>
        </row>
        <row r="17">
          <cell r="B17">
            <v>3788.9</v>
          </cell>
          <cell r="C17">
            <v>1161.598</v>
          </cell>
          <cell r="D17">
            <v>2630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52"/>
  <sheetViews>
    <sheetView view="pageLayout" zoomScaleNormal="75" zoomScaleSheetLayoutView="80" workbookViewId="0" topLeftCell="M1">
      <selection activeCell="X4" sqref="X4"/>
    </sheetView>
  </sheetViews>
  <sheetFormatPr defaultColWidth="9.140625" defaultRowHeight="12.75"/>
  <cols>
    <col min="1" max="1" width="0.13671875" style="231" customWidth="1"/>
    <col min="2" max="2" width="12.00390625" style="231" customWidth="1"/>
    <col min="3" max="3" width="0.13671875" style="231" hidden="1" customWidth="1"/>
    <col min="4" max="4" width="2.28125" style="231" hidden="1" customWidth="1"/>
    <col min="5" max="5" width="6.8515625" style="231" customWidth="1"/>
    <col min="6" max="6" width="3.8515625" style="231" customWidth="1"/>
    <col min="7" max="7" width="5.28125" style="231" customWidth="1"/>
    <col min="8" max="8" width="18.421875" style="231" customWidth="1"/>
    <col min="9" max="9" width="36.00390625" style="231" customWidth="1"/>
    <col min="10" max="10" width="13.421875" style="502" customWidth="1"/>
    <col min="11" max="11" width="14.7109375" style="502" customWidth="1"/>
    <col min="12" max="12" width="11.140625" style="231" bestFit="1" customWidth="1"/>
    <col min="13" max="16384" width="9.140625" style="231" customWidth="1"/>
  </cols>
  <sheetData>
    <row r="6" ht="13.5" thickBot="1"/>
    <row r="7" spans="2:12" ht="15" customHeight="1">
      <c r="B7" s="232" t="s">
        <v>3</v>
      </c>
      <c r="C7" s="233"/>
      <c r="D7" s="233"/>
      <c r="E7" s="233"/>
      <c r="F7" s="233"/>
      <c r="G7" s="233"/>
      <c r="H7" s="233"/>
      <c r="I7" s="233"/>
      <c r="J7" s="516" t="s">
        <v>4</v>
      </c>
      <c r="K7" s="503" t="s">
        <v>4</v>
      </c>
      <c r="L7" s="615" t="s">
        <v>289</v>
      </c>
    </row>
    <row r="8" spans="2:12" ht="15" customHeight="1">
      <c r="B8" s="234" t="s">
        <v>5</v>
      </c>
      <c r="C8" s="235"/>
      <c r="D8" s="235"/>
      <c r="E8" s="235"/>
      <c r="F8" s="235" t="s">
        <v>6</v>
      </c>
      <c r="G8" s="235"/>
      <c r="H8" s="235"/>
      <c r="I8" s="235" t="s">
        <v>7</v>
      </c>
      <c r="J8" s="517"/>
      <c r="K8" s="504" t="s">
        <v>285</v>
      </c>
      <c r="L8" s="616"/>
    </row>
    <row r="9" spans="2:12" ht="15" customHeight="1" thickBot="1">
      <c r="B9" s="236"/>
      <c r="C9" s="237"/>
      <c r="D9" s="237"/>
      <c r="E9" s="237"/>
      <c r="F9" s="237" t="s">
        <v>8</v>
      </c>
      <c r="G9" s="237"/>
      <c r="H9" s="237"/>
      <c r="I9" s="237"/>
      <c r="J9" s="518" t="s">
        <v>238</v>
      </c>
      <c r="K9" s="505" t="s">
        <v>258</v>
      </c>
      <c r="L9" s="615" t="s">
        <v>238</v>
      </c>
    </row>
    <row r="10" spans="2:12" ht="15" customHeight="1" thickTop="1">
      <c r="B10" s="238" t="s">
        <v>184</v>
      </c>
      <c r="C10" s="239"/>
      <c r="D10" s="239"/>
      <c r="E10" s="239"/>
      <c r="F10" s="239"/>
      <c r="G10" s="239"/>
      <c r="H10" s="239"/>
      <c r="I10" s="239"/>
      <c r="J10" s="519">
        <f>J12+J21+J33+J42+J45</f>
        <v>197927000</v>
      </c>
      <c r="K10" s="506">
        <f>K12+K21+K33+K39+K41+K45</f>
        <v>175487278</v>
      </c>
      <c r="L10" s="617">
        <f>L12+L21+L31+L33+L39+L40+L41+L45</f>
        <v>191514337</v>
      </c>
    </row>
    <row r="11" spans="2:12" ht="15" customHeight="1">
      <c r="B11" s="240" t="s">
        <v>105</v>
      </c>
      <c r="C11" s="241"/>
      <c r="D11" s="241"/>
      <c r="E11" s="241"/>
      <c r="F11" s="241"/>
      <c r="G11" s="241"/>
      <c r="H11" s="241"/>
      <c r="I11" s="241"/>
      <c r="J11" s="520"/>
      <c r="K11" s="507"/>
      <c r="L11" s="469"/>
    </row>
    <row r="12" spans="2:12" ht="15" customHeight="1">
      <c r="B12" s="242"/>
      <c r="C12" s="243"/>
      <c r="D12" s="244"/>
      <c r="E12" s="245" t="s">
        <v>9</v>
      </c>
      <c r="F12" s="245"/>
      <c r="G12" s="245"/>
      <c r="H12" s="245"/>
      <c r="I12" s="245"/>
      <c r="J12" s="521">
        <f>J13+J14+J15+J16+J18</f>
        <v>14816000</v>
      </c>
      <c r="K12" s="508">
        <f>K13+K14+K15+K16+K18</f>
        <v>17370325</v>
      </c>
      <c r="L12" s="501">
        <f>L13+L14+L15+L16+L17+L18+L19+L20</f>
        <v>19832984</v>
      </c>
    </row>
    <row r="13" spans="2:12" ht="15" customHeight="1">
      <c r="B13" s="242"/>
      <c r="C13" s="243"/>
      <c r="D13" s="244"/>
      <c r="E13" s="243"/>
      <c r="F13" s="243"/>
      <c r="G13" s="246" t="s">
        <v>146</v>
      </c>
      <c r="H13" s="246"/>
      <c r="I13" s="246"/>
      <c r="J13" s="522">
        <v>1389000</v>
      </c>
      <c r="K13" s="509">
        <v>3262244</v>
      </c>
      <c r="L13" s="470">
        <v>3262244</v>
      </c>
    </row>
    <row r="14" spans="2:12" ht="15" customHeight="1">
      <c r="B14" s="242"/>
      <c r="C14" s="243"/>
      <c r="D14" s="244"/>
      <c r="E14" s="243"/>
      <c r="F14" s="243"/>
      <c r="G14" s="246" t="s">
        <v>147</v>
      </c>
      <c r="H14" s="246"/>
      <c r="I14" s="246"/>
      <c r="J14" s="522">
        <v>9968000</v>
      </c>
      <c r="K14" s="509">
        <v>10158736</v>
      </c>
      <c r="L14" s="469">
        <v>10671577</v>
      </c>
    </row>
    <row r="15" spans="2:12" ht="15" customHeight="1">
      <c r="B15" s="242"/>
      <c r="C15" s="243"/>
      <c r="D15" s="244"/>
      <c r="E15" s="244"/>
      <c r="F15" s="247"/>
      <c r="G15" s="248" t="s">
        <v>196</v>
      </c>
      <c r="H15" s="248"/>
      <c r="I15" s="249"/>
      <c r="J15" s="522">
        <v>2743000</v>
      </c>
      <c r="K15" s="509">
        <v>3233345</v>
      </c>
      <c r="L15" s="469">
        <v>3233345</v>
      </c>
    </row>
    <row r="16" spans="2:12" ht="15" customHeight="1">
      <c r="B16" s="242"/>
      <c r="C16" s="243"/>
      <c r="D16" s="244"/>
      <c r="E16" s="244"/>
      <c r="F16" s="250"/>
      <c r="G16" s="251" t="s">
        <v>148</v>
      </c>
      <c r="H16" s="251"/>
      <c r="I16" s="252"/>
      <c r="J16" s="522">
        <v>715000</v>
      </c>
      <c r="K16" s="509">
        <v>715000</v>
      </c>
      <c r="L16" s="469">
        <v>260114</v>
      </c>
    </row>
    <row r="17" spans="2:12" ht="15" customHeight="1">
      <c r="B17" s="242"/>
      <c r="C17" s="243"/>
      <c r="D17" s="244"/>
      <c r="E17" s="244"/>
      <c r="F17" s="250"/>
      <c r="G17" s="621" t="s">
        <v>278</v>
      </c>
      <c r="H17" s="621"/>
      <c r="I17" s="622"/>
      <c r="J17" s="522">
        <v>0</v>
      </c>
      <c r="K17" s="509">
        <v>0</v>
      </c>
      <c r="L17" s="469">
        <v>358666</v>
      </c>
    </row>
    <row r="18" spans="2:12" ht="15" customHeight="1">
      <c r="B18" s="242"/>
      <c r="C18" s="243"/>
      <c r="D18" s="244"/>
      <c r="E18" s="244"/>
      <c r="F18" s="250"/>
      <c r="G18" s="251" t="s">
        <v>209</v>
      </c>
      <c r="H18" s="251"/>
      <c r="I18" s="252"/>
      <c r="J18" s="522">
        <v>1000</v>
      </c>
      <c r="K18" s="509">
        <v>1000</v>
      </c>
      <c r="L18" s="469">
        <v>710158</v>
      </c>
    </row>
    <row r="19" spans="2:12" ht="15" customHeight="1">
      <c r="B19" s="242"/>
      <c r="C19" s="243"/>
      <c r="D19" s="244"/>
      <c r="E19" s="244"/>
      <c r="F19" s="250"/>
      <c r="G19" s="621" t="s">
        <v>294</v>
      </c>
      <c r="H19" s="621"/>
      <c r="I19" s="622"/>
      <c r="J19" s="522">
        <v>0</v>
      </c>
      <c r="K19" s="509">
        <v>0</v>
      </c>
      <c r="L19" s="469">
        <v>1165430</v>
      </c>
    </row>
    <row r="20" spans="2:12" ht="15" customHeight="1">
      <c r="B20" s="242"/>
      <c r="C20" s="243"/>
      <c r="D20" s="244"/>
      <c r="E20" s="244"/>
      <c r="F20" s="250"/>
      <c r="G20" s="621" t="s">
        <v>295</v>
      </c>
      <c r="H20" s="621"/>
      <c r="I20" s="622"/>
      <c r="J20" s="522">
        <v>0</v>
      </c>
      <c r="K20" s="509">
        <v>0</v>
      </c>
      <c r="L20" s="469">
        <v>171450</v>
      </c>
    </row>
    <row r="21" spans="2:12" ht="15" customHeight="1">
      <c r="B21" s="242"/>
      <c r="C21" s="253"/>
      <c r="D21" s="254"/>
      <c r="E21" s="255" t="s">
        <v>141</v>
      </c>
      <c r="F21" s="256"/>
      <c r="G21" s="256"/>
      <c r="H21" s="256"/>
      <c r="I21" s="257"/>
      <c r="J21" s="523">
        <f>J22+J24+J26</f>
        <v>22279000</v>
      </c>
      <c r="K21" s="510">
        <f>K22+K24+K26</f>
        <v>22279000</v>
      </c>
      <c r="L21" s="500">
        <f>L22+L24+L26+L28</f>
        <v>25467783</v>
      </c>
    </row>
    <row r="22" spans="2:12" ht="15" customHeight="1">
      <c r="B22" s="242"/>
      <c r="C22" s="254"/>
      <c r="D22" s="258"/>
      <c r="E22" s="253"/>
      <c r="F22" s="253"/>
      <c r="G22" s="259" t="s">
        <v>142</v>
      </c>
      <c r="H22" s="259"/>
      <c r="I22" s="259"/>
      <c r="J22" s="524">
        <f>J23</f>
        <v>2904000</v>
      </c>
      <c r="K22" s="511">
        <v>2904000</v>
      </c>
      <c r="L22" s="469">
        <v>2891612</v>
      </c>
    </row>
    <row r="23" spans="2:12" ht="15" customHeight="1">
      <c r="B23" s="242"/>
      <c r="C23" s="254"/>
      <c r="D23" s="258"/>
      <c r="E23" s="253"/>
      <c r="F23" s="253"/>
      <c r="G23" s="259" t="s">
        <v>143</v>
      </c>
      <c r="H23" s="259"/>
      <c r="I23" s="259"/>
      <c r="J23" s="524">
        <v>2904000</v>
      </c>
      <c r="K23" s="511">
        <v>2904000</v>
      </c>
      <c r="L23" s="469">
        <v>2891612</v>
      </c>
    </row>
    <row r="24" spans="2:12" ht="15" customHeight="1">
      <c r="B24" s="242"/>
      <c r="C24" s="254"/>
      <c r="D24" s="258"/>
      <c r="E24" s="254"/>
      <c r="F24" s="258"/>
      <c r="G24" s="251" t="s">
        <v>185</v>
      </c>
      <c r="H24" s="251"/>
      <c r="I24" s="252"/>
      <c r="J24" s="524">
        <f>J25</f>
        <v>14254000</v>
      </c>
      <c r="K24" s="511">
        <f>K25</f>
        <v>14254000</v>
      </c>
      <c r="L24" s="469">
        <v>18088990</v>
      </c>
    </row>
    <row r="25" spans="2:12" ht="15" customHeight="1">
      <c r="B25" s="242"/>
      <c r="C25" s="254"/>
      <c r="D25" s="258"/>
      <c r="E25" s="254"/>
      <c r="F25" s="258"/>
      <c r="G25" s="251" t="s">
        <v>144</v>
      </c>
      <c r="H25" s="251"/>
      <c r="I25" s="252"/>
      <c r="J25" s="524">
        <v>14254000</v>
      </c>
      <c r="K25" s="511">
        <v>14254000</v>
      </c>
      <c r="L25" s="469">
        <v>18088990</v>
      </c>
    </row>
    <row r="26" spans="2:12" ht="15" customHeight="1">
      <c r="B26" s="242"/>
      <c r="C26" s="254"/>
      <c r="D26" s="260"/>
      <c r="E26" s="261"/>
      <c r="F26" s="262"/>
      <c r="G26" s="248" t="s">
        <v>145</v>
      </c>
      <c r="H26" s="248"/>
      <c r="I26" s="249"/>
      <c r="J26" s="522">
        <f>J27</f>
        <v>5121000</v>
      </c>
      <c r="K26" s="509">
        <f>K27</f>
        <v>5121000</v>
      </c>
      <c r="L26" s="469">
        <v>4305672</v>
      </c>
    </row>
    <row r="27" spans="2:12" ht="15" customHeight="1">
      <c r="B27" s="242"/>
      <c r="C27" s="254"/>
      <c r="D27" s="260"/>
      <c r="E27" s="263"/>
      <c r="F27" s="264"/>
      <c r="G27" s="263" t="s">
        <v>194</v>
      </c>
      <c r="H27" s="265"/>
      <c r="I27" s="266"/>
      <c r="J27" s="525">
        <v>5121000</v>
      </c>
      <c r="K27" s="512">
        <v>5121000</v>
      </c>
      <c r="L27" s="469">
        <v>4305673</v>
      </c>
    </row>
    <row r="28" spans="2:12" ht="15" customHeight="1">
      <c r="B28" s="242"/>
      <c r="C28" s="254"/>
      <c r="D28" s="258"/>
      <c r="E28" s="263"/>
      <c r="F28" s="264"/>
      <c r="G28" s="629" t="s">
        <v>291</v>
      </c>
      <c r="H28" s="630"/>
      <c r="I28" s="631"/>
      <c r="J28" s="525">
        <v>0</v>
      </c>
      <c r="K28" s="512">
        <v>0</v>
      </c>
      <c r="L28" s="469">
        <v>181509</v>
      </c>
    </row>
    <row r="29" spans="2:12" ht="45.75" customHeight="1">
      <c r="B29" s="242"/>
      <c r="C29" s="254"/>
      <c r="D29" s="258"/>
      <c r="E29" s="263"/>
      <c r="F29" s="264"/>
      <c r="G29" s="632" t="s">
        <v>292</v>
      </c>
      <c r="H29" s="633"/>
      <c r="I29" s="634"/>
      <c r="J29" s="525">
        <v>0</v>
      </c>
      <c r="K29" s="512">
        <v>0</v>
      </c>
      <c r="L29" s="469">
        <v>9540</v>
      </c>
    </row>
    <row r="30" spans="2:12" ht="15" customHeight="1">
      <c r="B30" s="242"/>
      <c r="C30" s="254"/>
      <c r="D30" s="258"/>
      <c r="E30" s="263"/>
      <c r="F30" s="264"/>
      <c r="G30" s="629" t="s">
        <v>293</v>
      </c>
      <c r="H30" s="630"/>
      <c r="I30" s="631"/>
      <c r="J30" s="525"/>
      <c r="K30" s="512"/>
      <c r="L30" s="469">
        <v>79969</v>
      </c>
    </row>
    <row r="31" spans="2:12" ht="15" customHeight="1">
      <c r="B31" s="242"/>
      <c r="C31" s="243"/>
      <c r="D31" s="244"/>
      <c r="E31" s="267" t="s">
        <v>149</v>
      </c>
      <c r="F31" s="267"/>
      <c r="G31" s="267"/>
      <c r="H31" s="267"/>
      <c r="I31" s="267"/>
      <c r="J31" s="521"/>
      <c r="K31" s="508"/>
      <c r="L31" s="500"/>
    </row>
    <row r="32" spans="2:12" ht="15" customHeight="1">
      <c r="B32" s="242"/>
      <c r="C32" s="243"/>
      <c r="D32" s="244"/>
      <c r="E32" s="243"/>
      <c r="F32" s="243"/>
      <c r="G32" s="259"/>
      <c r="H32" s="259"/>
      <c r="I32" s="259"/>
      <c r="J32" s="524"/>
      <c r="K32" s="511"/>
      <c r="L32" s="469"/>
    </row>
    <row r="33" spans="2:12" ht="15" customHeight="1">
      <c r="B33" s="242"/>
      <c r="C33" s="243"/>
      <c r="D33" s="244"/>
      <c r="E33" s="245" t="s">
        <v>140</v>
      </c>
      <c r="F33" s="245"/>
      <c r="G33" s="245"/>
      <c r="H33" s="245"/>
      <c r="I33" s="245"/>
      <c r="J33" s="521">
        <f>J34+J35</f>
        <v>66203249</v>
      </c>
      <c r="K33" s="508">
        <f>K34+K35</f>
        <v>79434056</v>
      </c>
      <c r="L33" s="500">
        <f>L34+L35</f>
        <v>89809673</v>
      </c>
    </row>
    <row r="34" spans="2:12" ht="15" customHeight="1">
      <c r="B34" s="242"/>
      <c r="C34" s="243"/>
      <c r="D34" s="244"/>
      <c r="E34" s="268" t="s">
        <v>182</v>
      </c>
      <c r="F34" s="269"/>
      <c r="G34" s="269"/>
      <c r="H34" s="269"/>
      <c r="I34" s="270"/>
      <c r="J34" s="522">
        <v>28648293</v>
      </c>
      <c r="K34" s="509">
        <v>41805776</v>
      </c>
      <c r="L34" s="469">
        <v>41805776</v>
      </c>
    </row>
    <row r="35" spans="2:12" ht="15">
      <c r="B35" s="242"/>
      <c r="C35" s="243"/>
      <c r="D35" s="244"/>
      <c r="E35" s="268" t="s">
        <v>183</v>
      </c>
      <c r="F35" s="269"/>
      <c r="G35" s="269"/>
      <c r="H35" s="269"/>
      <c r="I35" s="270"/>
      <c r="J35" s="522">
        <f>J37+J38</f>
        <v>37554956</v>
      </c>
      <c r="K35" s="509">
        <f>K37+K38</f>
        <v>37628280</v>
      </c>
      <c r="L35" s="469">
        <v>48003897</v>
      </c>
    </row>
    <row r="36" spans="2:12" ht="15">
      <c r="B36" s="242"/>
      <c r="C36" s="243"/>
      <c r="D36" s="244"/>
      <c r="E36" s="626" t="s">
        <v>290</v>
      </c>
      <c r="F36" s="627"/>
      <c r="G36" s="627"/>
      <c r="H36" s="627"/>
      <c r="I36" s="628"/>
      <c r="J36" s="522">
        <v>0</v>
      </c>
      <c r="K36" s="509">
        <v>0</v>
      </c>
      <c r="L36" s="469">
        <v>10507312</v>
      </c>
    </row>
    <row r="37" spans="2:12" ht="17.25" customHeight="1">
      <c r="B37" s="242"/>
      <c r="C37" s="243"/>
      <c r="D37" s="244"/>
      <c r="E37" s="268" t="s">
        <v>186</v>
      </c>
      <c r="F37" s="269"/>
      <c r="G37" s="269"/>
      <c r="H37" s="269"/>
      <c r="I37" s="270"/>
      <c r="J37" s="522">
        <v>12505956</v>
      </c>
      <c r="K37" s="509">
        <v>12579280</v>
      </c>
      <c r="L37" s="469">
        <v>13441700</v>
      </c>
    </row>
    <row r="38" spans="2:12" ht="14.25" customHeight="1">
      <c r="B38" s="242"/>
      <c r="C38" s="243"/>
      <c r="D38" s="244"/>
      <c r="E38" s="268" t="s">
        <v>187</v>
      </c>
      <c r="F38" s="269"/>
      <c r="G38" s="269"/>
      <c r="H38" s="269"/>
      <c r="I38" s="270"/>
      <c r="J38" s="522">
        <v>25049000</v>
      </c>
      <c r="K38" s="509">
        <v>25049000</v>
      </c>
      <c r="L38" s="469">
        <v>24054885</v>
      </c>
    </row>
    <row r="39" spans="2:12" ht="17.25" customHeight="1">
      <c r="B39" s="242"/>
      <c r="C39" s="243"/>
      <c r="D39" s="244"/>
      <c r="E39" s="255" t="s">
        <v>159</v>
      </c>
      <c r="F39" s="271"/>
      <c r="G39" s="271"/>
      <c r="H39" s="271"/>
      <c r="I39" s="272"/>
      <c r="J39" s="521"/>
      <c r="K39" s="508">
        <v>135430</v>
      </c>
      <c r="L39" s="500">
        <v>135430</v>
      </c>
    </row>
    <row r="40" spans="2:12" ht="18.75" customHeight="1">
      <c r="B40" s="242"/>
      <c r="C40" s="243"/>
      <c r="D40" s="244"/>
      <c r="E40" s="255" t="s">
        <v>150</v>
      </c>
      <c r="F40" s="271"/>
      <c r="G40" s="271"/>
      <c r="H40" s="271"/>
      <c r="I40" s="272"/>
      <c r="J40" s="521"/>
      <c r="K40" s="508"/>
      <c r="L40" s="500">
        <v>0</v>
      </c>
    </row>
    <row r="41" spans="2:12" ht="18.75" customHeight="1">
      <c r="B41" s="242"/>
      <c r="C41" s="243"/>
      <c r="D41" s="244"/>
      <c r="E41" s="245" t="s">
        <v>210</v>
      </c>
      <c r="F41" s="245"/>
      <c r="G41" s="245"/>
      <c r="H41" s="245"/>
      <c r="I41" s="245"/>
      <c r="J41" s="521"/>
      <c r="K41" s="508">
        <f>K42</f>
        <v>11781542</v>
      </c>
      <c r="L41" s="500">
        <f>L42</f>
        <v>11781542</v>
      </c>
    </row>
    <row r="42" spans="2:12" ht="37.5" customHeight="1">
      <c r="B42" s="242"/>
      <c r="C42" s="243"/>
      <c r="D42" s="244"/>
      <c r="E42" s="268" t="s">
        <v>211</v>
      </c>
      <c r="F42" s="269"/>
      <c r="G42" s="269"/>
      <c r="H42" s="269"/>
      <c r="I42" s="270"/>
      <c r="J42" s="526">
        <v>11228000</v>
      </c>
      <c r="K42" s="513">
        <f>K44+K43</f>
        <v>11781542</v>
      </c>
      <c r="L42" s="469">
        <v>11781542</v>
      </c>
    </row>
    <row r="43" spans="2:12" ht="18.75" customHeight="1">
      <c r="B43" s="242"/>
      <c r="C43" s="243"/>
      <c r="D43" s="244"/>
      <c r="E43" s="268" t="s">
        <v>188</v>
      </c>
      <c r="F43" s="269"/>
      <c r="G43" s="269"/>
      <c r="H43" s="269"/>
      <c r="I43" s="270"/>
      <c r="J43" s="522">
        <v>0</v>
      </c>
      <c r="K43" s="509">
        <v>492424</v>
      </c>
      <c r="L43" s="469">
        <v>492424</v>
      </c>
    </row>
    <row r="44" spans="2:12" ht="18.75" customHeight="1">
      <c r="B44" s="242"/>
      <c r="C44" s="243"/>
      <c r="D44" s="244"/>
      <c r="E44" s="268" t="s">
        <v>187</v>
      </c>
      <c r="F44" s="269"/>
      <c r="G44" s="269"/>
      <c r="H44" s="269"/>
      <c r="I44" s="270"/>
      <c r="J44" s="522">
        <v>11228000</v>
      </c>
      <c r="K44" s="509">
        <v>11289118</v>
      </c>
      <c r="L44" s="469">
        <v>11289118</v>
      </c>
    </row>
    <row r="45" spans="2:12" ht="15" customHeight="1">
      <c r="B45" s="242"/>
      <c r="C45" s="243"/>
      <c r="D45" s="244"/>
      <c r="E45" s="267" t="s">
        <v>151</v>
      </c>
      <c r="F45" s="267"/>
      <c r="G45" s="267"/>
      <c r="H45" s="267"/>
      <c r="I45" s="267"/>
      <c r="J45" s="521">
        <f>J48+J49+J50</f>
        <v>83400751</v>
      </c>
      <c r="K45" s="508">
        <f>K46+K50+K51</f>
        <v>44486925</v>
      </c>
      <c r="L45" s="500">
        <f>L46+L50+L51</f>
        <v>44486925</v>
      </c>
    </row>
    <row r="46" spans="2:12" ht="15" customHeight="1">
      <c r="B46" s="242"/>
      <c r="C46" s="243"/>
      <c r="D46" s="244"/>
      <c r="E46" s="243"/>
      <c r="F46" s="243"/>
      <c r="G46" s="273" t="s">
        <v>152</v>
      </c>
      <c r="H46" s="248"/>
      <c r="I46" s="249"/>
      <c r="J46" s="522"/>
      <c r="K46" s="509">
        <v>33210015</v>
      </c>
      <c r="L46" s="469">
        <v>33210015</v>
      </c>
    </row>
    <row r="47" spans="2:12" ht="15" customHeight="1">
      <c r="B47" s="242"/>
      <c r="C47" s="243"/>
      <c r="D47" s="244"/>
      <c r="E47" s="243"/>
      <c r="F47" s="243"/>
      <c r="G47" s="273" t="s">
        <v>189</v>
      </c>
      <c r="H47" s="248"/>
      <c r="I47" s="249"/>
      <c r="J47" s="524"/>
      <c r="K47" s="511">
        <v>33210015</v>
      </c>
      <c r="L47" s="469">
        <v>33210015</v>
      </c>
    </row>
    <row r="48" spans="2:12" ht="15" customHeight="1">
      <c r="B48" s="274"/>
      <c r="C48" s="275"/>
      <c r="D48" s="276"/>
      <c r="E48" s="243"/>
      <c r="F48" s="243"/>
      <c r="G48" s="273" t="s">
        <v>174</v>
      </c>
      <c r="H48" s="248"/>
      <c r="I48" s="249"/>
      <c r="J48" s="524">
        <v>33400751</v>
      </c>
      <c r="K48" s="511"/>
      <c r="L48" s="469"/>
    </row>
    <row r="49" spans="1:12" ht="15" customHeight="1">
      <c r="A49" s="355"/>
      <c r="B49" s="274"/>
      <c r="C49" s="275"/>
      <c r="D49" s="276"/>
      <c r="E49" s="243"/>
      <c r="F49" s="243"/>
      <c r="G49" s="259" t="s">
        <v>175</v>
      </c>
      <c r="H49" s="259"/>
      <c r="I49" s="259"/>
      <c r="J49" s="527"/>
      <c r="K49" s="514"/>
      <c r="L49" s="532"/>
    </row>
    <row r="50" spans="1:12" ht="15" customHeight="1">
      <c r="A50" s="355"/>
      <c r="B50" s="274"/>
      <c r="C50" s="275"/>
      <c r="D50" s="276"/>
      <c r="E50" s="243"/>
      <c r="F50" s="243"/>
      <c r="G50" s="277" t="s">
        <v>212</v>
      </c>
      <c r="H50" s="278"/>
      <c r="I50" s="279"/>
      <c r="J50" s="527">
        <v>50000000</v>
      </c>
      <c r="K50" s="514">
        <v>10000000</v>
      </c>
      <c r="L50" s="469">
        <v>10000000</v>
      </c>
    </row>
    <row r="51" spans="1:12" ht="15" customHeight="1">
      <c r="A51" s="355"/>
      <c r="B51" s="410"/>
      <c r="C51" s="411"/>
      <c r="D51" s="411"/>
      <c r="E51" s="411"/>
      <c r="F51" s="411"/>
      <c r="G51" s="621" t="s">
        <v>263</v>
      </c>
      <c r="H51" s="621"/>
      <c r="I51" s="622"/>
      <c r="J51" s="527"/>
      <c r="K51" s="514">
        <v>1276910</v>
      </c>
      <c r="L51" s="469">
        <v>1276910</v>
      </c>
    </row>
    <row r="52" spans="1:12" ht="15" customHeight="1" thickBot="1">
      <c r="A52" s="355"/>
      <c r="B52" s="623" t="s">
        <v>245</v>
      </c>
      <c r="C52" s="624"/>
      <c r="D52" s="624"/>
      <c r="E52" s="624"/>
      <c r="F52" s="624"/>
      <c r="G52" s="624"/>
      <c r="H52" s="624"/>
      <c r="I52" s="625"/>
      <c r="J52" s="528">
        <f>J10</f>
        <v>197927000</v>
      </c>
      <c r="K52" s="515">
        <f>K10</f>
        <v>175487278</v>
      </c>
      <c r="L52" s="533">
        <f>L10</f>
        <v>191514337</v>
      </c>
    </row>
  </sheetData>
  <sheetProtection/>
  <mergeCells count="9">
    <mergeCell ref="G17:I17"/>
    <mergeCell ref="G19:I19"/>
    <mergeCell ref="G20:I20"/>
    <mergeCell ref="B52:I52"/>
    <mergeCell ref="G51:I51"/>
    <mergeCell ref="E36:I36"/>
    <mergeCell ref="G28:I28"/>
    <mergeCell ref="G29:I29"/>
    <mergeCell ref="G30:I30"/>
  </mergeCells>
  <printOptions/>
  <pageMargins left="0.3181818181818182" right="0.275590551181102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&amp;C&amp;"Arial,Félkövér"&amp;12Önkormányzati bevételek&amp;"Arial,Normál"&amp;10 &amp;R6/2018.(V.3.) Kt.sz.rendelet 1. számú melléklete</oddHeader>
    <oddFooter>&amp;R&amp;8&amp;Z&amp;F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2.00390625" style="0" customWidth="1"/>
    <col min="2" max="2" width="2.28125" style="0" customWidth="1"/>
    <col min="3" max="3" width="1.8515625" style="0" hidden="1" customWidth="1"/>
    <col min="4" max="4" width="50.8515625" style="0" customWidth="1"/>
    <col min="5" max="5" width="19.7109375" style="0" customWidth="1"/>
    <col min="6" max="6" width="12.00390625" style="0" hidden="1" customWidth="1"/>
    <col min="7" max="10" width="0" style="0" hidden="1" customWidth="1"/>
  </cols>
  <sheetData>
    <row r="2" spans="1:6" ht="12.75">
      <c r="A2" s="712" t="s">
        <v>374</v>
      </c>
      <c r="B2" s="720"/>
      <c r="C2" s="720"/>
      <c r="D2" s="720"/>
      <c r="E2" s="720"/>
      <c r="F2" s="51"/>
    </row>
    <row r="3" spans="1:6" ht="18.75">
      <c r="A3" s="724" t="s">
        <v>90</v>
      </c>
      <c r="B3" s="724"/>
      <c r="C3" s="724"/>
      <c r="D3" s="724"/>
      <c r="E3" s="724"/>
      <c r="F3" s="724"/>
    </row>
    <row r="4" spans="1:6" ht="18.75">
      <c r="A4" s="724" t="s">
        <v>23</v>
      </c>
      <c r="B4" s="724"/>
      <c r="C4" s="724"/>
      <c r="D4" s="724"/>
      <c r="E4" s="724"/>
      <c r="F4" s="724"/>
    </row>
    <row r="5" spans="1:6" ht="19.5" thickBot="1">
      <c r="A5" s="313"/>
      <c r="B5" s="313"/>
      <c r="C5" s="313"/>
      <c r="D5" s="313"/>
      <c r="E5" s="313"/>
      <c r="F5" s="313"/>
    </row>
    <row r="6" spans="3:10" ht="14.25" customHeight="1">
      <c r="C6" s="31" t="s">
        <v>24</v>
      </c>
      <c r="D6" s="725" t="s">
        <v>70</v>
      </c>
      <c r="E6" s="177" t="s">
        <v>71</v>
      </c>
      <c r="F6" s="173" t="s">
        <v>72</v>
      </c>
      <c r="G6" s="57" t="s">
        <v>72</v>
      </c>
      <c r="H6" s="57" t="s">
        <v>72</v>
      </c>
      <c r="I6" s="57" t="s">
        <v>72</v>
      </c>
      <c r="J6" s="57" t="s">
        <v>69</v>
      </c>
    </row>
    <row r="7" spans="3:10" ht="14.25" customHeight="1" thickBot="1">
      <c r="C7" s="52"/>
      <c r="D7" s="725"/>
      <c r="E7" s="177" t="s">
        <v>4</v>
      </c>
      <c r="F7" s="174" t="s">
        <v>73</v>
      </c>
      <c r="G7" s="58" t="s">
        <v>41</v>
      </c>
      <c r="H7" s="58" t="s">
        <v>55</v>
      </c>
      <c r="I7" s="58" t="s">
        <v>56</v>
      </c>
      <c r="J7" s="58"/>
    </row>
    <row r="8" spans="3:10" ht="14.25" customHeight="1" thickBot="1">
      <c r="C8" s="52"/>
      <c r="D8" s="314"/>
      <c r="E8" s="177" t="s">
        <v>238</v>
      </c>
      <c r="F8" s="319"/>
      <c r="G8" s="319"/>
      <c r="H8" s="319"/>
      <c r="I8" s="319"/>
      <c r="J8" s="320"/>
    </row>
    <row r="9" spans="3:10" ht="36.75" customHeight="1">
      <c r="C9" s="25"/>
      <c r="D9" s="178" t="s">
        <v>179</v>
      </c>
      <c r="E9" s="179">
        <f>E10+E11+E12+E13+E14+E15+E16+E17+E18</f>
        <v>857110</v>
      </c>
      <c r="F9" s="175">
        <f>SUM(F10:F11)</f>
        <v>0</v>
      </c>
      <c r="G9" s="54">
        <f>SUM(G10:G11)</f>
        <v>0</v>
      </c>
      <c r="H9" s="54">
        <f>SUM(H10:H11)</f>
        <v>0</v>
      </c>
      <c r="I9" s="54">
        <f>SUM(I10:I11)</f>
        <v>0</v>
      </c>
      <c r="J9" s="204">
        <f>SUM(J10:J11)</f>
        <v>0</v>
      </c>
    </row>
    <row r="10" spans="3:10" ht="18.75" customHeight="1">
      <c r="C10" s="25"/>
      <c r="D10" s="180" t="s">
        <v>106</v>
      </c>
      <c r="E10" s="211">
        <v>0</v>
      </c>
      <c r="F10" s="176"/>
      <c r="G10" s="55"/>
      <c r="H10" s="55"/>
      <c r="I10" s="55"/>
      <c r="J10" s="55"/>
    </row>
    <row r="11" spans="3:10" ht="18" customHeight="1">
      <c r="C11" s="25"/>
      <c r="D11" s="180" t="s">
        <v>171</v>
      </c>
      <c r="E11" s="211">
        <v>0</v>
      </c>
      <c r="F11" s="176"/>
      <c r="G11" s="55"/>
      <c r="H11" s="55"/>
      <c r="I11" s="55"/>
      <c r="J11" s="55"/>
    </row>
    <row r="12" spans="3:10" ht="18.75" customHeight="1">
      <c r="C12" s="25"/>
      <c r="D12" s="180" t="s">
        <v>208</v>
      </c>
      <c r="E12" s="211">
        <v>100000</v>
      </c>
      <c r="F12" s="92"/>
      <c r="G12" s="92"/>
      <c r="H12" s="92"/>
      <c r="I12" s="92"/>
      <c r="J12" s="92"/>
    </row>
    <row r="13" spans="3:10" ht="18.75" customHeight="1">
      <c r="C13" s="25"/>
      <c r="D13" s="180" t="s">
        <v>96</v>
      </c>
      <c r="E13" s="211">
        <v>21000</v>
      </c>
      <c r="F13" s="92"/>
      <c r="G13" s="92"/>
      <c r="H13" s="92"/>
      <c r="I13" s="92"/>
      <c r="J13" s="92"/>
    </row>
    <row r="14" spans="3:10" ht="18.75" customHeight="1">
      <c r="C14" s="25"/>
      <c r="D14" s="180" t="s">
        <v>97</v>
      </c>
      <c r="E14" s="211">
        <v>0</v>
      </c>
      <c r="F14" s="92"/>
      <c r="G14" s="92"/>
      <c r="H14" s="92"/>
      <c r="I14" s="92"/>
      <c r="J14" s="92"/>
    </row>
    <row r="15" spans="3:10" ht="18.75" customHeight="1">
      <c r="C15" s="25"/>
      <c r="D15" s="180" t="s">
        <v>353</v>
      </c>
      <c r="E15" s="211">
        <v>1000</v>
      </c>
      <c r="F15" s="92"/>
      <c r="G15" s="92"/>
      <c r="H15" s="92"/>
      <c r="I15" s="92"/>
      <c r="J15" s="92"/>
    </row>
    <row r="16" spans="3:10" ht="18.75" customHeight="1">
      <c r="C16" s="25"/>
      <c r="D16" s="180" t="s">
        <v>180</v>
      </c>
      <c r="E16" s="211">
        <v>526110</v>
      </c>
      <c r="F16" s="92"/>
      <c r="G16" s="92"/>
      <c r="H16" s="92"/>
      <c r="I16" s="92"/>
      <c r="J16" s="92"/>
    </row>
    <row r="17" spans="3:10" ht="18.75" customHeight="1">
      <c r="C17" s="25"/>
      <c r="D17" s="180" t="s">
        <v>235</v>
      </c>
      <c r="E17" s="211">
        <v>10000</v>
      </c>
      <c r="F17" s="92"/>
      <c r="G17" s="92"/>
      <c r="H17" s="92"/>
      <c r="I17" s="92"/>
      <c r="J17" s="92"/>
    </row>
    <row r="18" spans="3:10" ht="18.75" customHeight="1">
      <c r="C18" s="25"/>
      <c r="D18" s="180" t="s">
        <v>99</v>
      </c>
      <c r="E18" s="211">
        <v>199000</v>
      </c>
      <c r="F18" s="92"/>
      <c r="G18" s="92"/>
      <c r="H18" s="92"/>
      <c r="I18" s="92"/>
      <c r="J18" s="92"/>
    </row>
    <row r="19" spans="3:10" ht="18.75" customHeight="1">
      <c r="C19" s="25"/>
      <c r="D19" s="212" t="s">
        <v>178</v>
      </c>
      <c r="E19" s="213">
        <f>E20+E21+E22+E23+E24</f>
        <v>16950782</v>
      </c>
      <c r="F19" s="92"/>
      <c r="G19" s="92"/>
      <c r="H19" s="92"/>
      <c r="I19" s="92"/>
      <c r="J19" s="92"/>
    </row>
    <row r="20" spans="3:10" ht="18.75" customHeight="1">
      <c r="C20" s="25"/>
      <c r="D20" s="180" t="s">
        <v>214</v>
      </c>
      <c r="E20" s="181">
        <v>16742358</v>
      </c>
      <c r="F20" s="92"/>
      <c r="G20" s="92"/>
      <c r="H20" s="92"/>
      <c r="I20" s="92"/>
      <c r="J20" s="92"/>
    </row>
    <row r="21" spans="3:10" ht="18.75" customHeight="1">
      <c r="C21" s="25"/>
      <c r="D21" s="180" t="s">
        <v>181</v>
      </c>
      <c r="E21" s="181">
        <v>0</v>
      </c>
      <c r="F21" s="92"/>
      <c r="G21" s="92"/>
      <c r="H21" s="92"/>
      <c r="I21" s="92"/>
      <c r="J21" s="92"/>
    </row>
    <row r="22" spans="3:10" ht="18.75" customHeight="1">
      <c r="C22" s="25"/>
      <c r="D22" s="180" t="s">
        <v>352</v>
      </c>
      <c r="E22" s="181">
        <v>119000</v>
      </c>
      <c r="F22" s="92"/>
      <c r="G22" s="92"/>
      <c r="H22" s="92"/>
      <c r="I22" s="92"/>
      <c r="J22" s="92"/>
    </row>
    <row r="23" spans="3:10" ht="18.75" customHeight="1">
      <c r="C23" s="25"/>
      <c r="D23" s="180" t="s">
        <v>98</v>
      </c>
      <c r="E23" s="181">
        <v>17440</v>
      </c>
      <c r="F23" s="92"/>
      <c r="G23" s="92"/>
      <c r="H23" s="92"/>
      <c r="I23" s="92"/>
      <c r="J23" s="92"/>
    </row>
    <row r="24" spans="3:10" ht="18.75" customHeight="1">
      <c r="C24" s="25"/>
      <c r="D24" s="180" t="s">
        <v>97</v>
      </c>
      <c r="E24" s="181">
        <v>71984</v>
      </c>
      <c r="F24" s="92"/>
      <c r="G24" s="92"/>
      <c r="H24" s="92"/>
      <c r="I24" s="92"/>
      <c r="J24" s="92"/>
    </row>
    <row r="25" spans="3:10" ht="15.75" customHeight="1">
      <c r="C25" s="25"/>
      <c r="D25" s="178" t="s">
        <v>156</v>
      </c>
      <c r="E25" s="182">
        <f>E26</f>
        <v>448702</v>
      </c>
      <c r="F25" s="96"/>
      <c r="G25" s="96"/>
      <c r="H25" s="96"/>
      <c r="I25" s="96"/>
      <c r="J25" s="96"/>
    </row>
    <row r="26" spans="3:10" ht="18.75" customHeight="1">
      <c r="C26" s="25"/>
      <c r="D26" s="321" t="s">
        <v>265</v>
      </c>
      <c r="E26" s="322">
        <v>448702</v>
      </c>
      <c r="F26" s="96"/>
      <c r="G26" s="96"/>
      <c r="H26" s="96"/>
      <c r="I26" s="96"/>
      <c r="J26" s="96"/>
    </row>
    <row r="27" spans="3:10" ht="18.75" customHeight="1" thickBot="1">
      <c r="C27" s="25"/>
      <c r="D27" s="535" t="s">
        <v>113</v>
      </c>
      <c r="E27" s="534">
        <f>E9+E19+E25</f>
        <v>18256594</v>
      </c>
      <c r="F27" s="102"/>
      <c r="G27" s="26"/>
      <c r="H27" s="26"/>
      <c r="I27" s="26"/>
      <c r="J27" s="26"/>
    </row>
  </sheetData>
  <sheetProtection/>
  <mergeCells count="4">
    <mergeCell ref="A2:E2"/>
    <mergeCell ref="A3:F3"/>
    <mergeCell ref="A4:F4"/>
    <mergeCell ref="D6:D7"/>
  </mergeCells>
  <printOptions/>
  <pageMargins left="0.75" right="0.75" top="1" bottom="1" header="0.5" footer="0.5"/>
  <pageSetup horizontalDpi="120" verticalDpi="120" orientation="portrait" paperSize="9" r:id="rId1"/>
  <headerFooter alignWithMargins="0">
    <oddFooter>&amp;R&amp;8&amp;Z&amp;F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34"/>
  <sheetViews>
    <sheetView zoomScale="110" zoomScaleNormal="110" zoomScalePageLayoutView="0" workbookViewId="0" topLeftCell="A16">
      <selection activeCell="P19" sqref="P19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15.421875" style="0" customWidth="1"/>
    <col min="4" max="4" width="9.421875" style="0" customWidth="1"/>
    <col min="5" max="5" width="9.28125" style="0" customWidth="1"/>
    <col min="6" max="6" width="9.421875" style="0" customWidth="1"/>
    <col min="7" max="7" width="9.140625" style="0" customWidth="1"/>
    <col min="8" max="8" width="9.28125" style="0" customWidth="1"/>
    <col min="9" max="9" width="9.7109375" style="0" customWidth="1"/>
    <col min="10" max="10" width="9.8515625" style="0" customWidth="1"/>
    <col min="11" max="11" width="9.7109375" style="0" customWidth="1"/>
    <col min="12" max="12" width="9.140625" style="0" customWidth="1"/>
    <col min="13" max="13" width="9.00390625" style="0" customWidth="1"/>
    <col min="14" max="14" width="9.28125" style="0" customWidth="1"/>
    <col min="15" max="15" width="11.00390625" style="0" customWidth="1"/>
    <col min="16" max="16" width="10.7109375" style="0" customWidth="1"/>
    <col min="17" max="17" width="11.8515625" style="0" bestFit="1" customWidth="1"/>
    <col min="18" max="18" width="12.57421875" style="0" customWidth="1"/>
    <col min="23" max="23" width="10.57421875" style="0" bestFit="1" customWidth="1"/>
  </cols>
  <sheetData>
    <row r="1" ht="0.75" customHeight="1">
      <c r="C1" s="5"/>
    </row>
    <row r="2" spans="1:16" ht="14.25">
      <c r="A2" s="25"/>
      <c r="B2" s="25"/>
      <c r="C2" s="726" t="s">
        <v>375</v>
      </c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</row>
    <row r="3" spans="1:16" ht="14.25">
      <c r="A3" s="25"/>
      <c r="B3" s="25"/>
      <c r="C3" s="727" t="s">
        <v>25</v>
      </c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</row>
    <row r="4" spans="1:16" ht="18.75" customHeight="1">
      <c r="A4" s="25"/>
      <c r="B4" s="25"/>
      <c r="C4" s="445"/>
      <c r="D4" s="445"/>
      <c r="E4" s="445"/>
      <c r="F4" s="446"/>
      <c r="G4" s="446"/>
      <c r="H4" s="447"/>
      <c r="I4" s="448" t="s">
        <v>256</v>
      </c>
      <c r="J4" s="449"/>
      <c r="K4" s="449"/>
      <c r="L4" s="449"/>
      <c r="M4" s="449"/>
      <c r="N4" s="449"/>
      <c r="O4" s="450"/>
      <c r="P4" s="451" t="s">
        <v>242</v>
      </c>
    </row>
    <row r="5" spans="1:16" ht="18.75" customHeight="1">
      <c r="A5" s="25"/>
      <c r="B5" s="25"/>
      <c r="C5" s="452" t="s">
        <v>20</v>
      </c>
      <c r="D5" s="452" t="s">
        <v>26</v>
      </c>
      <c r="E5" s="452" t="s">
        <v>27</v>
      </c>
      <c r="F5" s="452" t="s">
        <v>28</v>
      </c>
      <c r="G5" s="452" t="s">
        <v>29</v>
      </c>
      <c r="H5" s="452" t="s">
        <v>30</v>
      </c>
      <c r="I5" s="452" t="s">
        <v>31</v>
      </c>
      <c r="J5" s="452" t="s">
        <v>32</v>
      </c>
      <c r="K5" s="452" t="s">
        <v>33</v>
      </c>
      <c r="L5" s="452" t="s">
        <v>34</v>
      </c>
      <c r="M5" s="453" t="s">
        <v>35</v>
      </c>
      <c r="N5" s="452" t="s">
        <v>36</v>
      </c>
      <c r="O5" s="452" t="s">
        <v>37</v>
      </c>
      <c r="P5" s="453" t="s">
        <v>38</v>
      </c>
    </row>
    <row r="6" spans="1:16" ht="18.75" customHeight="1">
      <c r="A6" s="25"/>
      <c r="B6" s="25"/>
      <c r="C6" s="453" t="s">
        <v>2</v>
      </c>
      <c r="D6" s="458"/>
      <c r="E6" s="458"/>
      <c r="F6" s="454"/>
      <c r="G6" s="454"/>
      <c r="H6" s="454"/>
      <c r="I6" s="454"/>
      <c r="J6" s="444"/>
      <c r="K6" s="444"/>
      <c r="L6" s="444"/>
      <c r="M6" s="444"/>
      <c r="N6" s="444"/>
      <c r="O6" s="444"/>
      <c r="P6" s="454"/>
    </row>
    <row r="7" spans="1:16" ht="55.5" customHeight="1">
      <c r="A7" s="25"/>
      <c r="B7" s="25"/>
      <c r="C7" s="459" t="s">
        <v>140</v>
      </c>
      <c r="D7" s="444">
        <v>3178978</v>
      </c>
      <c r="E7" s="444">
        <v>3027826</v>
      </c>
      <c r="F7" s="444">
        <v>13687665</v>
      </c>
      <c r="G7" s="444">
        <v>7740545</v>
      </c>
      <c r="H7" s="444">
        <v>6874622</v>
      </c>
      <c r="I7" s="444">
        <v>8116239</v>
      </c>
      <c r="J7" s="444">
        <v>6429246</v>
      </c>
      <c r="K7" s="444">
        <v>7511949</v>
      </c>
      <c r="L7" s="444">
        <v>5830544</v>
      </c>
      <c r="M7" s="444">
        <v>8547674</v>
      </c>
      <c r="N7" s="444">
        <v>6613141</v>
      </c>
      <c r="O7" s="444">
        <v>12251244</v>
      </c>
      <c r="P7" s="444">
        <f aca="true" t="shared" si="0" ref="P7:P14">SUM(D7:O7)</f>
        <v>89809673</v>
      </c>
    </row>
    <row r="8" spans="1:16" ht="55.5" customHeight="1">
      <c r="A8" s="25"/>
      <c r="B8" s="25"/>
      <c r="C8" s="454" t="s">
        <v>158</v>
      </c>
      <c r="D8" s="444">
        <v>0</v>
      </c>
      <c r="E8" s="444">
        <v>0</v>
      </c>
      <c r="F8" s="444">
        <v>0</v>
      </c>
      <c r="G8" s="444">
        <v>0</v>
      </c>
      <c r="H8" s="444">
        <v>0</v>
      </c>
      <c r="I8" s="444">
        <v>10772484</v>
      </c>
      <c r="J8" s="444">
        <v>0</v>
      </c>
      <c r="K8" s="444">
        <v>150503</v>
      </c>
      <c r="L8" s="444">
        <v>0</v>
      </c>
      <c r="M8" s="444">
        <v>165197</v>
      </c>
      <c r="N8" s="444">
        <v>0</v>
      </c>
      <c r="O8" s="444">
        <v>693358</v>
      </c>
      <c r="P8" s="444">
        <f t="shared" si="0"/>
        <v>11781542</v>
      </c>
    </row>
    <row r="9" spans="1:16" ht="34.5" customHeight="1">
      <c r="A9" s="25"/>
      <c r="B9" s="25"/>
      <c r="C9" s="454" t="s">
        <v>141</v>
      </c>
      <c r="D9" s="444">
        <v>124026</v>
      </c>
      <c r="E9" s="444">
        <v>128903</v>
      </c>
      <c r="F9" s="444">
        <v>10906819</v>
      </c>
      <c r="G9" s="444">
        <v>956213</v>
      </c>
      <c r="H9" s="444">
        <v>753358</v>
      </c>
      <c r="I9" s="444">
        <v>1067149</v>
      </c>
      <c r="J9" s="444">
        <v>149363</v>
      </c>
      <c r="K9" s="444">
        <v>1663146</v>
      </c>
      <c r="L9" s="444">
        <v>6255538</v>
      </c>
      <c r="M9" s="444">
        <v>1806948</v>
      </c>
      <c r="N9" s="444">
        <v>663264</v>
      </c>
      <c r="O9" s="444">
        <v>993056</v>
      </c>
      <c r="P9" s="444">
        <f t="shared" si="0"/>
        <v>25467783</v>
      </c>
    </row>
    <row r="10" spans="1:16" ht="26.25" customHeight="1">
      <c r="A10" s="25"/>
      <c r="B10" s="25"/>
      <c r="C10" s="454" t="s">
        <v>10</v>
      </c>
      <c r="D10" s="444">
        <v>890898</v>
      </c>
      <c r="E10" s="444">
        <v>1529349</v>
      </c>
      <c r="F10" s="444">
        <v>1569889</v>
      </c>
      <c r="G10" s="444">
        <v>1315487</v>
      </c>
      <c r="H10" s="444">
        <v>1571102</v>
      </c>
      <c r="I10" s="444">
        <v>2187780</v>
      </c>
      <c r="J10" s="444">
        <v>1407238</v>
      </c>
      <c r="K10" s="444">
        <v>1953809</v>
      </c>
      <c r="L10" s="444">
        <v>1552087</v>
      </c>
      <c r="M10" s="444">
        <v>2655603</v>
      </c>
      <c r="N10" s="444">
        <v>1648280</v>
      </c>
      <c r="O10" s="444">
        <v>1551462</v>
      </c>
      <c r="P10" s="444">
        <f t="shared" si="0"/>
        <v>19832984</v>
      </c>
    </row>
    <row r="11" spans="1:16" ht="31.5" customHeight="1">
      <c r="A11" s="25"/>
      <c r="B11" s="25"/>
      <c r="C11" s="454" t="s">
        <v>149</v>
      </c>
      <c r="D11" s="444">
        <v>0</v>
      </c>
      <c r="E11" s="444">
        <v>0</v>
      </c>
      <c r="F11" s="444">
        <v>0</v>
      </c>
      <c r="G11" s="444">
        <v>0</v>
      </c>
      <c r="H11" s="444">
        <v>0</v>
      </c>
      <c r="I11" s="444">
        <v>0</v>
      </c>
      <c r="J11" s="444">
        <v>0</v>
      </c>
      <c r="K11" s="444">
        <v>0</v>
      </c>
      <c r="L11" s="444">
        <v>0</v>
      </c>
      <c r="M11" s="444">
        <v>0</v>
      </c>
      <c r="N11" s="444">
        <v>0</v>
      </c>
      <c r="O11" s="444">
        <v>0</v>
      </c>
      <c r="P11" s="444">
        <f t="shared" si="0"/>
        <v>0</v>
      </c>
    </row>
    <row r="12" spans="1:16" ht="46.5" customHeight="1">
      <c r="A12" s="25"/>
      <c r="B12" s="25"/>
      <c r="C12" s="459" t="s">
        <v>159</v>
      </c>
      <c r="D12" s="444">
        <v>0</v>
      </c>
      <c r="E12" s="444">
        <v>0</v>
      </c>
      <c r="F12" s="444">
        <v>0</v>
      </c>
      <c r="G12" s="444">
        <v>0</v>
      </c>
      <c r="H12" s="444">
        <v>0</v>
      </c>
      <c r="I12" s="444">
        <v>0</v>
      </c>
      <c r="J12" s="444">
        <v>0</v>
      </c>
      <c r="K12" s="444">
        <v>135430</v>
      </c>
      <c r="L12" s="444">
        <v>0</v>
      </c>
      <c r="M12" s="444">
        <v>0</v>
      </c>
      <c r="N12" s="444">
        <v>0</v>
      </c>
      <c r="O12" s="444">
        <v>0</v>
      </c>
      <c r="P12" s="444">
        <f t="shared" si="0"/>
        <v>135430</v>
      </c>
    </row>
    <row r="13" spans="1:16" ht="46.5" customHeight="1">
      <c r="A13" s="25"/>
      <c r="B13" s="25"/>
      <c r="C13" s="459" t="s">
        <v>195</v>
      </c>
      <c r="D13" s="444">
        <v>0</v>
      </c>
      <c r="E13" s="444">
        <v>0</v>
      </c>
      <c r="F13" s="444">
        <v>0</v>
      </c>
      <c r="G13" s="444">
        <v>0</v>
      </c>
      <c r="H13" s="444">
        <v>0</v>
      </c>
      <c r="I13" s="444">
        <v>0</v>
      </c>
      <c r="J13" s="444">
        <v>0</v>
      </c>
      <c r="K13" s="444">
        <v>0</v>
      </c>
      <c r="L13" s="444">
        <v>0</v>
      </c>
      <c r="M13" s="444">
        <v>0</v>
      </c>
      <c r="N13" s="444">
        <v>0</v>
      </c>
      <c r="O13" s="444">
        <v>0</v>
      </c>
      <c r="P13" s="444">
        <f t="shared" si="0"/>
        <v>0</v>
      </c>
    </row>
    <row r="14" spans="1:16" ht="32.25" customHeight="1">
      <c r="A14" s="25"/>
      <c r="B14" s="25"/>
      <c r="C14" s="459" t="s">
        <v>151</v>
      </c>
      <c r="D14" s="444">
        <v>0</v>
      </c>
      <c r="E14" s="444">
        <v>0</v>
      </c>
      <c r="F14" s="444">
        <v>0</v>
      </c>
      <c r="G14" s="444">
        <v>0</v>
      </c>
      <c r="H14" s="444">
        <v>44486925</v>
      </c>
      <c r="I14" s="444">
        <v>0</v>
      </c>
      <c r="J14" s="444">
        <v>0</v>
      </c>
      <c r="K14" s="444">
        <v>0</v>
      </c>
      <c r="L14" s="444">
        <v>0</v>
      </c>
      <c r="M14" s="444">
        <v>0</v>
      </c>
      <c r="N14" s="444">
        <v>0</v>
      </c>
      <c r="O14" s="444">
        <v>0</v>
      </c>
      <c r="P14" s="444">
        <f t="shared" si="0"/>
        <v>44486925</v>
      </c>
    </row>
    <row r="15" spans="1:16" ht="18.75" customHeight="1">
      <c r="A15" s="25"/>
      <c r="B15" s="25"/>
      <c r="C15" s="460" t="s">
        <v>39</v>
      </c>
      <c r="D15" s="461">
        <f>SUM(D7:D14)</f>
        <v>4193902</v>
      </c>
      <c r="E15" s="461">
        <f aca="true" t="shared" si="1" ref="E15:P15">SUM(E7:E14)</f>
        <v>4686078</v>
      </c>
      <c r="F15" s="461">
        <f t="shared" si="1"/>
        <v>26164373</v>
      </c>
      <c r="G15" s="461">
        <f t="shared" si="1"/>
        <v>10012245</v>
      </c>
      <c r="H15" s="461">
        <f t="shared" si="1"/>
        <v>53686007</v>
      </c>
      <c r="I15" s="461">
        <f t="shared" si="1"/>
        <v>22143652</v>
      </c>
      <c r="J15" s="461">
        <f t="shared" si="1"/>
        <v>7985847</v>
      </c>
      <c r="K15" s="461">
        <f t="shared" si="1"/>
        <v>11414837</v>
      </c>
      <c r="L15" s="461">
        <f t="shared" si="1"/>
        <v>13638169</v>
      </c>
      <c r="M15" s="461">
        <f t="shared" si="1"/>
        <v>13175422</v>
      </c>
      <c r="N15" s="461">
        <f t="shared" si="1"/>
        <v>8924685</v>
      </c>
      <c r="O15" s="461">
        <f t="shared" si="1"/>
        <v>15489120</v>
      </c>
      <c r="P15" s="461">
        <f t="shared" si="1"/>
        <v>191514337</v>
      </c>
    </row>
    <row r="16" spans="1:16" ht="18.75" customHeight="1">
      <c r="A16" s="25"/>
      <c r="B16" s="25"/>
      <c r="C16" s="223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</row>
    <row r="17" spans="1:16" ht="18.75" customHeight="1">
      <c r="A17" s="25"/>
      <c r="B17" s="25"/>
      <c r="C17" s="223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</row>
    <row r="18" spans="1:16" ht="18.75" customHeight="1">
      <c r="A18" s="25"/>
      <c r="B18" s="25"/>
      <c r="C18" s="223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18.75" customHeight="1">
      <c r="A19" s="25"/>
      <c r="B19" s="25"/>
      <c r="C19" s="223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</row>
    <row r="20" spans="1:16" ht="18.75" customHeight="1">
      <c r="A20" s="25"/>
      <c r="B20" s="25"/>
      <c r="C20" s="728" t="s">
        <v>376</v>
      </c>
      <c r="D20" s="728"/>
      <c r="E20" s="728"/>
      <c r="F20" s="728"/>
      <c r="G20" s="728"/>
      <c r="H20" s="728"/>
      <c r="I20" s="728"/>
      <c r="J20" s="728"/>
      <c r="K20" s="728"/>
      <c r="L20" s="728"/>
      <c r="M20" s="728"/>
      <c r="N20" s="728"/>
      <c r="O20" s="728"/>
      <c r="P20" s="728"/>
    </row>
    <row r="21" spans="1:16" ht="18.75" customHeight="1">
      <c r="A21" s="25"/>
      <c r="B21" s="25"/>
      <c r="C21" s="727" t="s">
        <v>25</v>
      </c>
      <c r="D21" s="727"/>
      <c r="E21" s="727"/>
      <c r="F21" s="727"/>
      <c r="G21" s="727"/>
      <c r="H21" s="727"/>
      <c r="I21" s="727"/>
      <c r="J21" s="727"/>
      <c r="K21" s="727"/>
      <c r="L21" s="727"/>
      <c r="M21" s="727"/>
      <c r="N21" s="727"/>
      <c r="O21" s="727"/>
      <c r="P21" s="727"/>
    </row>
    <row r="22" spans="1:16" ht="18.75" customHeight="1">
      <c r="A22" s="25"/>
      <c r="B22" s="25"/>
      <c r="C22" s="445"/>
      <c r="D22" s="445"/>
      <c r="E22" s="445"/>
      <c r="F22" s="446"/>
      <c r="G22" s="446"/>
      <c r="H22" s="447"/>
      <c r="I22" s="448" t="s">
        <v>256</v>
      </c>
      <c r="J22" s="449"/>
      <c r="K22" s="449"/>
      <c r="L22" s="449"/>
      <c r="M22" s="449"/>
      <c r="N22" s="449"/>
      <c r="O22" s="450"/>
      <c r="P22" s="451" t="s">
        <v>242</v>
      </c>
    </row>
    <row r="23" spans="1:16" ht="18.75" customHeight="1">
      <c r="A23" s="25"/>
      <c r="B23" s="25"/>
      <c r="C23" s="452" t="s">
        <v>20</v>
      </c>
      <c r="D23" s="452" t="s">
        <v>26</v>
      </c>
      <c r="E23" s="452" t="s">
        <v>27</v>
      </c>
      <c r="F23" s="452" t="s">
        <v>28</v>
      </c>
      <c r="G23" s="452" t="s">
        <v>29</v>
      </c>
      <c r="H23" s="452" t="s">
        <v>30</v>
      </c>
      <c r="I23" s="452" t="s">
        <v>31</v>
      </c>
      <c r="J23" s="452" t="s">
        <v>32</v>
      </c>
      <c r="K23" s="452" t="s">
        <v>33</v>
      </c>
      <c r="L23" s="452" t="s">
        <v>34</v>
      </c>
      <c r="M23" s="453" t="s">
        <v>35</v>
      </c>
      <c r="N23" s="452" t="s">
        <v>36</v>
      </c>
      <c r="O23" s="452" t="s">
        <v>37</v>
      </c>
      <c r="P23" s="453" t="s">
        <v>38</v>
      </c>
    </row>
    <row r="24" spans="1:16" ht="18.75" customHeight="1">
      <c r="A24" s="25"/>
      <c r="B24" s="25"/>
      <c r="C24" s="453" t="s">
        <v>18</v>
      </c>
      <c r="D24" s="444"/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452"/>
      <c r="P24" s="444"/>
    </row>
    <row r="25" spans="1:17" ht="18.75" customHeight="1">
      <c r="A25" s="25"/>
      <c r="B25" s="25"/>
      <c r="C25" s="454" t="s">
        <v>13</v>
      </c>
      <c r="D25" s="371">
        <v>3029543</v>
      </c>
      <c r="E25" s="371">
        <v>2817649</v>
      </c>
      <c r="F25" s="371">
        <v>6261031</v>
      </c>
      <c r="G25" s="371">
        <v>3562103</v>
      </c>
      <c r="H25" s="371">
        <v>3984730</v>
      </c>
      <c r="I25" s="371">
        <v>3881790</v>
      </c>
      <c r="J25" s="371">
        <v>3509467</v>
      </c>
      <c r="K25" s="371">
        <v>2941361</v>
      </c>
      <c r="L25" s="371">
        <v>2782082</v>
      </c>
      <c r="M25" s="371">
        <v>3243317</v>
      </c>
      <c r="N25" s="371">
        <v>3155888</v>
      </c>
      <c r="O25" s="371">
        <v>2559072</v>
      </c>
      <c r="P25" s="444">
        <f>SUM(D25:O25)</f>
        <v>41728033</v>
      </c>
      <c r="Q25" s="383"/>
    </row>
    <row r="26" spans="1:17" ht="61.5" customHeight="1">
      <c r="A26" s="25"/>
      <c r="B26" s="25"/>
      <c r="C26" s="455" t="s">
        <v>153</v>
      </c>
      <c r="D26" s="444">
        <v>0</v>
      </c>
      <c r="E26" s="444">
        <v>0</v>
      </c>
      <c r="F26" s="444">
        <v>1797123</v>
      </c>
      <c r="G26" s="444">
        <v>510000</v>
      </c>
      <c r="H26" s="444">
        <v>565000</v>
      </c>
      <c r="I26" s="444">
        <v>543000</v>
      </c>
      <c r="J26" s="444">
        <v>464000</v>
      </c>
      <c r="K26" s="444">
        <v>414000</v>
      </c>
      <c r="L26" s="444">
        <v>384000</v>
      </c>
      <c r="M26" s="444">
        <v>413000</v>
      </c>
      <c r="N26" s="444">
        <v>452000</v>
      </c>
      <c r="O26" s="444">
        <v>760626</v>
      </c>
      <c r="P26" s="444">
        <f aca="true" t="shared" si="2" ref="P26:P34">SUM(D26:O26)</f>
        <v>6302749</v>
      </c>
      <c r="Q26" s="383"/>
    </row>
    <row r="27" spans="1:17" ht="18.75" customHeight="1">
      <c r="A27" s="25"/>
      <c r="B27" s="25"/>
      <c r="C27" s="455" t="s">
        <v>15</v>
      </c>
      <c r="D27" s="444">
        <v>3432036</v>
      </c>
      <c r="E27" s="444">
        <v>3243680</v>
      </c>
      <c r="F27" s="444">
        <v>4383711</v>
      </c>
      <c r="G27" s="444">
        <v>4130947</v>
      </c>
      <c r="H27" s="444">
        <v>4414956</v>
      </c>
      <c r="I27" s="444">
        <v>4457264</v>
      </c>
      <c r="J27" s="444">
        <v>3588407</v>
      </c>
      <c r="K27" s="444">
        <v>4138363</v>
      </c>
      <c r="L27" s="444">
        <v>5821757</v>
      </c>
      <c r="M27" s="444">
        <v>4538161</v>
      </c>
      <c r="N27" s="444">
        <v>4780748</v>
      </c>
      <c r="O27" s="444">
        <v>5818569</v>
      </c>
      <c r="P27" s="444">
        <f t="shared" si="2"/>
        <v>52748599</v>
      </c>
      <c r="Q27" s="383"/>
    </row>
    <row r="28" spans="1:17" ht="36.75" customHeight="1">
      <c r="A28" s="25"/>
      <c r="B28" s="25"/>
      <c r="C28" s="455" t="s">
        <v>57</v>
      </c>
      <c r="D28" s="444">
        <v>184430</v>
      </c>
      <c r="E28" s="444">
        <v>35000</v>
      </c>
      <c r="F28" s="444">
        <v>105000</v>
      </c>
      <c r="G28" s="444">
        <v>37500</v>
      </c>
      <c r="H28" s="444">
        <v>40000</v>
      </c>
      <c r="I28" s="444">
        <v>40000</v>
      </c>
      <c r="J28" s="444">
        <v>127480</v>
      </c>
      <c r="K28" s="444">
        <v>32500</v>
      </c>
      <c r="L28" s="444">
        <v>30000</v>
      </c>
      <c r="M28" s="444">
        <v>32500</v>
      </c>
      <c r="N28" s="444">
        <v>92500</v>
      </c>
      <c r="O28" s="444">
        <v>1624800</v>
      </c>
      <c r="P28" s="444">
        <f t="shared" si="2"/>
        <v>2381710</v>
      </c>
      <c r="Q28" s="383"/>
    </row>
    <row r="29" spans="1:17" ht="33.75" customHeight="1">
      <c r="A29" s="25"/>
      <c r="B29" s="25"/>
      <c r="C29" s="455" t="s">
        <v>193</v>
      </c>
      <c r="D29" s="444">
        <v>0</v>
      </c>
      <c r="E29" s="444">
        <v>422060</v>
      </c>
      <c r="F29" s="444">
        <v>10000</v>
      </c>
      <c r="G29" s="444">
        <v>220000</v>
      </c>
      <c r="H29" s="444">
        <v>44082</v>
      </c>
      <c r="I29" s="444">
        <v>0</v>
      </c>
      <c r="J29" s="444">
        <v>72984</v>
      </c>
      <c r="K29" s="444">
        <v>0</v>
      </c>
      <c r="L29" s="444">
        <v>0</v>
      </c>
      <c r="M29" s="444">
        <v>100000</v>
      </c>
      <c r="N29" s="444">
        <v>0</v>
      </c>
      <c r="O29" s="444">
        <v>17387468</v>
      </c>
      <c r="P29" s="444">
        <f t="shared" si="2"/>
        <v>18256594</v>
      </c>
      <c r="Q29" s="383"/>
    </row>
    <row r="30" spans="1:17" ht="18.75" customHeight="1">
      <c r="A30" s="25"/>
      <c r="B30" s="25"/>
      <c r="C30" s="455" t="s">
        <v>64</v>
      </c>
      <c r="D30" s="444">
        <v>689200</v>
      </c>
      <c r="E30" s="444">
        <v>75995</v>
      </c>
      <c r="F30" s="444">
        <v>789951</v>
      </c>
      <c r="G30" s="444">
        <v>47930</v>
      </c>
      <c r="H30" s="444">
        <v>11104688</v>
      </c>
      <c r="I30" s="444">
        <v>12618</v>
      </c>
      <c r="J30" s="444">
        <v>68140</v>
      </c>
      <c r="K30" s="444">
        <v>70980</v>
      </c>
      <c r="L30" s="444">
        <v>123892</v>
      </c>
      <c r="M30" s="444">
        <v>35900</v>
      </c>
      <c r="N30" s="444">
        <v>0</v>
      </c>
      <c r="O30" s="444">
        <v>140005</v>
      </c>
      <c r="P30" s="444">
        <f t="shared" si="2"/>
        <v>13159299</v>
      </c>
      <c r="Q30" s="383"/>
    </row>
    <row r="31" spans="1:17" ht="18.75" customHeight="1">
      <c r="A31" s="25"/>
      <c r="B31" s="25"/>
      <c r="C31" s="455" t="s">
        <v>155</v>
      </c>
      <c r="D31" s="444">
        <v>0</v>
      </c>
      <c r="E31" s="444">
        <v>0</v>
      </c>
      <c r="F31" s="444"/>
      <c r="G31" s="444">
        <v>0</v>
      </c>
      <c r="H31" s="444">
        <v>0</v>
      </c>
      <c r="I31" s="444">
        <v>0</v>
      </c>
      <c r="J31" s="444">
        <v>0</v>
      </c>
      <c r="K31" s="444">
        <v>0</v>
      </c>
      <c r="L31" s="444">
        <v>0</v>
      </c>
      <c r="M31" s="444">
        <v>0</v>
      </c>
      <c r="N31" s="444">
        <v>0</v>
      </c>
      <c r="O31" s="444">
        <v>0</v>
      </c>
      <c r="P31" s="444">
        <f t="shared" si="2"/>
        <v>0</v>
      </c>
      <c r="Q31" s="383"/>
    </row>
    <row r="32" spans="1:17" ht="40.5" customHeight="1">
      <c r="A32" s="25"/>
      <c r="B32" s="25"/>
      <c r="C32" s="455" t="s">
        <v>156</v>
      </c>
      <c r="D32" s="444">
        <v>0</v>
      </c>
      <c r="E32" s="444">
        <v>0</v>
      </c>
      <c r="F32" s="444"/>
      <c r="G32" s="444">
        <v>0</v>
      </c>
      <c r="H32" s="444">
        <v>0</v>
      </c>
      <c r="I32" s="444">
        <v>0</v>
      </c>
      <c r="J32" s="444">
        <v>0</v>
      </c>
      <c r="K32" s="444">
        <v>0</v>
      </c>
      <c r="L32" s="444">
        <v>0</v>
      </c>
      <c r="M32" s="444">
        <v>0</v>
      </c>
      <c r="N32" s="444">
        <v>0</v>
      </c>
      <c r="O32" s="444">
        <v>0</v>
      </c>
      <c r="P32" s="444">
        <f t="shared" si="2"/>
        <v>0</v>
      </c>
      <c r="Q32" s="383"/>
    </row>
    <row r="33" spans="1:17" ht="36" customHeight="1">
      <c r="A33" s="25"/>
      <c r="B33" s="25"/>
      <c r="C33" s="455" t="s">
        <v>157</v>
      </c>
      <c r="D33" s="444">
        <v>0</v>
      </c>
      <c r="E33" s="444">
        <v>0</v>
      </c>
      <c r="F33" s="444">
        <v>1144758</v>
      </c>
      <c r="G33" s="444">
        <v>0</v>
      </c>
      <c r="H33" s="444">
        <v>0</v>
      </c>
      <c r="I33" s="444">
        <v>0</v>
      </c>
      <c r="J33" s="444">
        <v>0</v>
      </c>
      <c r="K33" s="444">
        <v>0</v>
      </c>
      <c r="L33" s="444">
        <v>0</v>
      </c>
      <c r="M33" s="444">
        <v>0</v>
      </c>
      <c r="N33" s="444">
        <v>0</v>
      </c>
      <c r="O33" s="444">
        <v>0</v>
      </c>
      <c r="P33" s="444">
        <f t="shared" si="2"/>
        <v>1144758</v>
      </c>
      <c r="Q33" s="383"/>
    </row>
    <row r="34" spans="1:17" ht="27" customHeight="1">
      <c r="A34" s="25"/>
      <c r="B34" s="25"/>
      <c r="C34" s="456" t="s">
        <v>115</v>
      </c>
      <c r="D34" s="457">
        <f>SUM(D25:D33)</f>
        <v>7335209</v>
      </c>
      <c r="E34" s="457">
        <f aca="true" t="shared" si="3" ref="E34:O34">SUM(E25:E33)</f>
        <v>6594384</v>
      </c>
      <c r="F34" s="457">
        <f>SUM(F25:F33)</f>
        <v>14491574</v>
      </c>
      <c r="G34" s="457">
        <f t="shared" si="3"/>
        <v>8508480</v>
      </c>
      <c r="H34" s="457">
        <f>SUM(H25:H33)</f>
        <v>20153456</v>
      </c>
      <c r="I34" s="457">
        <f>SUM(I25:I33)</f>
        <v>8934672</v>
      </c>
      <c r="J34" s="457">
        <f t="shared" si="3"/>
        <v>7830478</v>
      </c>
      <c r="K34" s="457">
        <f t="shared" si="3"/>
        <v>7597204</v>
      </c>
      <c r="L34" s="457">
        <f t="shared" si="3"/>
        <v>9141731</v>
      </c>
      <c r="M34" s="457">
        <f t="shared" si="3"/>
        <v>8362878</v>
      </c>
      <c r="N34" s="457">
        <f t="shared" si="3"/>
        <v>8481136</v>
      </c>
      <c r="O34" s="457">
        <f t="shared" si="3"/>
        <v>28290540</v>
      </c>
      <c r="P34" s="444">
        <f t="shared" si="2"/>
        <v>135721742</v>
      </c>
      <c r="Q34" s="383"/>
    </row>
  </sheetData>
  <sheetProtection/>
  <mergeCells count="4">
    <mergeCell ref="C2:P2"/>
    <mergeCell ref="C3:P3"/>
    <mergeCell ref="C20:P20"/>
    <mergeCell ref="C21:P21"/>
  </mergeCells>
  <printOptions/>
  <pageMargins left="0.2" right="0.22" top="1" bottom="1" header="0.5" footer="0.5"/>
  <pageSetup horizontalDpi="600" verticalDpi="600" orientation="landscape" paperSize="9" scale="95" r:id="rId1"/>
  <headerFooter alignWithMargins="0">
    <oddFooter>&amp;R&amp;8&amp;Z&amp;F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1">
      <selection activeCell="A5" sqref="A5:G5"/>
    </sheetView>
  </sheetViews>
  <sheetFormatPr defaultColWidth="9.140625" defaultRowHeight="12.75"/>
  <cols>
    <col min="1" max="1" width="38.57421875" style="0" customWidth="1"/>
    <col min="2" max="2" width="12.28125" style="0" customWidth="1"/>
    <col min="3" max="3" width="5.8515625" style="0" customWidth="1"/>
    <col min="4" max="4" width="6.7109375" style="0" customWidth="1"/>
    <col min="6" max="6" width="38.28125" style="0" customWidth="1"/>
    <col min="7" max="7" width="12.28125" style="44" bestFit="1" customWidth="1"/>
    <col min="8" max="8" width="12.57421875" style="0" customWidth="1"/>
  </cols>
  <sheetData>
    <row r="2" spans="1:7" ht="12.75" customHeight="1">
      <c r="A2" s="731" t="s">
        <v>377</v>
      </c>
      <c r="B2" s="731"/>
      <c r="C2" s="731"/>
      <c r="D2" s="731"/>
      <c r="E2" s="731"/>
      <c r="F2" s="731"/>
      <c r="G2" s="731"/>
    </row>
    <row r="3" spans="1:7" ht="12.75" customHeight="1">
      <c r="A3" s="12"/>
      <c r="B3" s="12"/>
      <c r="C3" s="12"/>
      <c r="D3" s="12"/>
      <c r="E3" s="12"/>
      <c r="F3" s="12"/>
      <c r="G3" s="464"/>
    </row>
    <row r="4" spans="1:7" ht="15.75" customHeight="1">
      <c r="A4" s="714" t="s">
        <v>255</v>
      </c>
      <c r="B4" s="714"/>
      <c r="C4" s="714"/>
      <c r="D4" s="714"/>
      <c r="E4" s="714"/>
      <c r="F4" s="714"/>
      <c r="G4" s="714"/>
    </row>
    <row r="5" spans="1:7" ht="14.25">
      <c r="A5" s="732" t="s">
        <v>54</v>
      </c>
      <c r="B5" s="732"/>
      <c r="C5" s="732"/>
      <c r="D5" s="732"/>
      <c r="E5" s="732"/>
      <c r="F5" s="732"/>
      <c r="G5" s="732"/>
    </row>
    <row r="6" spans="1:7" ht="15">
      <c r="A6" s="569" t="s">
        <v>2</v>
      </c>
      <c r="B6" s="570" t="s">
        <v>238</v>
      </c>
      <c r="C6" s="571"/>
      <c r="D6" s="570"/>
      <c r="E6" s="572"/>
      <c r="F6" s="569" t="s">
        <v>18</v>
      </c>
      <c r="G6" s="570" t="s">
        <v>238</v>
      </c>
    </row>
    <row r="7" spans="1:7" ht="15">
      <c r="A7" s="572">
        <v>2017</v>
      </c>
      <c r="B7" s="570"/>
      <c r="C7" s="571"/>
      <c r="D7" s="570"/>
      <c r="E7" s="572"/>
      <c r="F7" s="572">
        <v>2017</v>
      </c>
      <c r="G7" s="570"/>
    </row>
    <row r="8" spans="1:7" ht="15">
      <c r="A8" s="573"/>
      <c r="B8" s="574"/>
      <c r="C8" s="575"/>
      <c r="D8" s="576"/>
      <c r="E8" s="572"/>
      <c r="F8" s="577"/>
      <c r="G8" s="574"/>
    </row>
    <row r="9" spans="1:7" ht="30">
      <c r="A9" s="353" t="s">
        <v>140</v>
      </c>
      <c r="B9" s="574">
        <v>89809673</v>
      </c>
      <c r="C9" s="578"/>
      <c r="D9" s="579"/>
      <c r="E9" s="580"/>
      <c r="F9" s="581" t="s">
        <v>13</v>
      </c>
      <c r="G9" s="582">
        <v>41728033</v>
      </c>
    </row>
    <row r="10" spans="1:7" ht="30">
      <c r="A10" s="353" t="s">
        <v>158</v>
      </c>
      <c r="B10" s="574">
        <v>11781542</v>
      </c>
      <c r="C10" s="578"/>
      <c r="D10" s="579"/>
      <c r="E10" s="580"/>
      <c r="F10" s="581" t="s">
        <v>153</v>
      </c>
      <c r="G10" s="582">
        <v>6302749</v>
      </c>
    </row>
    <row r="11" spans="1:7" ht="15">
      <c r="A11" s="353" t="s">
        <v>141</v>
      </c>
      <c r="B11" s="583">
        <v>25467783</v>
      </c>
      <c r="C11" s="579"/>
      <c r="D11" s="579"/>
      <c r="E11" s="580"/>
      <c r="F11" s="577" t="s">
        <v>15</v>
      </c>
      <c r="G11" s="582">
        <v>52748599</v>
      </c>
    </row>
    <row r="12" spans="1:7" ht="15">
      <c r="A12" s="353" t="s">
        <v>10</v>
      </c>
      <c r="B12" s="574">
        <v>19832984</v>
      </c>
      <c r="C12" s="571"/>
      <c r="D12" s="576"/>
      <c r="E12" s="572"/>
      <c r="F12" s="581" t="s">
        <v>57</v>
      </c>
      <c r="G12" s="574">
        <v>2381710</v>
      </c>
    </row>
    <row r="13" spans="1:7" ht="15">
      <c r="A13" s="353" t="s">
        <v>149</v>
      </c>
      <c r="B13" s="574">
        <v>0</v>
      </c>
      <c r="C13" s="571"/>
      <c r="D13" s="576"/>
      <c r="E13" s="572"/>
      <c r="F13" s="581" t="s">
        <v>154</v>
      </c>
      <c r="G13" s="574">
        <v>18256594</v>
      </c>
    </row>
    <row r="14" spans="1:7" ht="15">
      <c r="A14" s="353" t="s">
        <v>159</v>
      </c>
      <c r="B14" s="574">
        <v>135430</v>
      </c>
      <c r="C14" s="571"/>
      <c r="D14" s="579"/>
      <c r="E14" s="580"/>
      <c r="F14" s="577" t="s">
        <v>64</v>
      </c>
      <c r="G14" s="571">
        <v>13159299</v>
      </c>
    </row>
    <row r="15" spans="1:7" ht="15">
      <c r="A15" s="353" t="s">
        <v>150</v>
      </c>
      <c r="B15" s="574">
        <v>0</v>
      </c>
      <c r="C15" s="571"/>
      <c r="D15" s="579"/>
      <c r="E15" s="580"/>
      <c r="F15" s="577" t="s">
        <v>155</v>
      </c>
      <c r="G15" s="571">
        <v>0</v>
      </c>
    </row>
    <row r="16" spans="1:7" ht="15">
      <c r="A16" s="353" t="s">
        <v>191</v>
      </c>
      <c r="B16" s="574">
        <v>44486925</v>
      </c>
      <c r="C16" s="575"/>
      <c r="D16" s="579"/>
      <c r="E16" s="580"/>
      <c r="F16" s="581" t="s">
        <v>156</v>
      </c>
      <c r="G16" s="584">
        <v>0</v>
      </c>
    </row>
    <row r="17" spans="1:7" ht="15">
      <c r="A17" s="353"/>
      <c r="B17" s="574"/>
      <c r="C17" s="571"/>
      <c r="D17" s="579"/>
      <c r="E17" s="580"/>
      <c r="F17" s="577" t="s">
        <v>157</v>
      </c>
      <c r="G17" s="584">
        <v>1144758</v>
      </c>
    </row>
    <row r="18" spans="1:7" ht="15">
      <c r="A18" s="353"/>
      <c r="B18" s="585"/>
      <c r="C18" s="578"/>
      <c r="D18" s="576"/>
      <c r="E18" s="572"/>
      <c r="F18" s="577"/>
      <c r="G18" s="571"/>
    </row>
    <row r="19" spans="1:7" ht="15">
      <c r="A19" s="586"/>
      <c r="B19" s="587"/>
      <c r="C19" s="579"/>
      <c r="D19" s="588"/>
      <c r="E19" s="572"/>
      <c r="F19" s="577"/>
      <c r="G19" s="571"/>
    </row>
    <row r="20" spans="1:7" ht="15">
      <c r="A20" s="586"/>
      <c r="B20" s="587"/>
      <c r="C20" s="579"/>
      <c r="D20" s="588"/>
      <c r="E20" s="572"/>
      <c r="F20" s="577"/>
      <c r="G20" s="571"/>
    </row>
    <row r="21" spans="1:7" ht="15">
      <c r="A21" s="586"/>
      <c r="B21" s="582"/>
      <c r="C21" s="579"/>
      <c r="D21" s="589"/>
      <c r="E21" s="580"/>
      <c r="F21" s="577"/>
      <c r="G21" s="571"/>
    </row>
    <row r="22" spans="1:7" ht="15">
      <c r="A22" s="353"/>
      <c r="B22" s="574"/>
      <c r="C22" s="571"/>
      <c r="D22" s="589"/>
      <c r="E22" s="580"/>
      <c r="F22" s="577"/>
      <c r="G22" s="571"/>
    </row>
    <row r="23" spans="1:7" ht="15">
      <c r="A23" s="353"/>
      <c r="B23" s="590"/>
      <c r="C23" s="579"/>
      <c r="D23" s="576"/>
      <c r="E23" s="591"/>
      <c r="F23" s="581"/>
      <c r="G23" s="592"/>
    </row>
    <row r="24" spans="1:7" ht="15">
      <c r="A24" s="586"/>
      <c r="B24" s="590"/>
      <c r="C24" s="579"/>
      <c r="D24" s="576"/>
      <c r="E24" s="591"/>
      <c r="F24" s="581"/>
      <c r="G24" s="592"/>
    </row>
    <row r="25" spans="1:7" ht="15">
      <c r="A25" s="109"/>
      <c r="B25" s="574"/>
      <c r="C25" s="575"/>
      <c r="D25" s="576"/>
      <c r="E25" s="572"/>
      <c r="F25" s="577"/>
      <c r="G25" s="571"/>
    </row>
    <row r="26" spans="1:7" ht="15">
      <c r="A26" s="574"/>
      <c r="B26" s="585"/>
      <c r="C26" s="570"/>
      <c r="D26" s="576"/>
      <c r="E26" s="572"/>
      <c r="F26" s="498"/>
      <c r="G26" s="561"/>
    </row>
    <row r="27" spans="1:7" ht="15">
      <c r="A27" s="574"/>
      <c r="B27" s="585"/>
      <c r="C27" s="570"/>
      <c r="D27" s="579"/>
      <c r="E27" s="580"/>
      <c r="F27" s="498"/>
      <c r="G27" s="561"/>
    </row>
    <row r="28" spans="1:7" ht="15">
      <c r="A28" s="574"/>
      <c r="B28" s="585"/>
      <c r="C28" s="570"/>
      <c r="D28" s="576"/>
      <c r="E28" s="572"/>
      <c r="F28" s="498"/>
      <c r="G28" s="561"/>
    </row>
    <row r="29" spans="1:7" ht="15">
      <c r="A29" s="593" t="s">
        <v>58</v>
      </c>
      <c r="B29" s="594">
        <f>B16+B15+B14+B13+B12+B11+B10+B9</f>
        <v>191514337</v>
      </c>
      <c r="C29" s="578"/>
      <c r="D29" s="570"/>
      <c r="E29" s="572"/>
      <c r="F29" s="593" t="s">
        <v>104</v>
      </c>
      <c r="G29" s="575">
        <f>SUM(G9:G28)</f>
        <v>135721742</v>
      </c>
    </row>
    <row r="30" spans="1:7" ht="15">
      <c r="A30" s="577"/>
      <c r="B30" s="570"/>
      <c r="C30" s="571"/>
      <c r="D30" s="570"/>
      <c r="E30" s="572"/>
      <c r="F30" s="577"/>
      <c r="G30" s="570"/>
    </row>
    <row r="31" spans="1:7" ht="15">
      <c r="A31" s="577"/>
      <c r="B31" s="570"/>
      <c r="C31" s="571"/>
      <c r="D31" s="570"/>
      <c r="E31" s="572"/>
      <c r="F31" s="577"/>
      <c r="G31" s="570"/>
    </row>
    <row r="32" spans="1:7" ht="15.75" customHeight="1">
      <c r="A32" s="729" t="s">
        <v>60</v>
      </c>
      <c r="B32" s="729"/>
      <c r="C32" s="729"/>
      <c r="D32" s="729"/>
      <c r="E32" s="729"/>
      <c r="F32" s="729"/>
      <c r="G32" s="729"/>
    </row>
    <row r="33" spans="1:7" ht="15" customHeight="1">
      <c r="A33" s="596" t="s">
        <v>65</v>
      </c>
      <c r="B33" s="597" t="s">
        <v>238</v>
      </c>
      <c r="C33" s="598"/>
      <c r="D33" s="598"/>
      <c r="E33" s="599"/>
      <c r="F33" s="596" t="s">
        <v>62</v>
      </c>
      <c r="G33" s="597" t="s">
        <v>238</v>
      </c>
    </row>
    <row r="34" spans="1:7" s="13" customFormat="1" ht="15">
      <c r="A34" s="599">
        <v>2017</v>
      </c>
      <c r="B34" s="597"/>
      <c r="C34" s="598"/>
      <c r="D34" s="598"/>
      <c r="E34" s="599"/>
      <c r="F34" s="599">
        <v>2017</v>
      </c>
      <c r="G34" s="597"/>
    </row>
    <row r="35" spans="1:7" s="13" customFormat="1" ht="15">
      <c r="A35" s="600"/>
      <c r="B35" s="597"/>
      <c r="C35" s="601"/>
      <c r="D35" s="599"/>
      <c r="E35" s="599"/>
      <c r="F35" s="581" t="s">
        <v>13</v>
      </c>
      <c r="G35" s="597">
        <v>41728033</v>
      </c>
    </row>
    <row r="36" spans="1:7" s="13" customFormat="1" ht="30">
      <c r="A36" s="353" t="s">
        <v>140</v>
      </c>
      <c r="B36" s="597">
        <v>89809673</v>
      </c>
      <c r="C36" s="601"/>
      <c r="D36" s="599"/>
      <c r="E36" s="599"/>
      <c r="F36" s="581" t="s">
        <v>153</v>
      </c>
      <c r="G36" s="597">
        <v>6302749</v>
      </c>
    </row>
    <row r="37" spans="1:7" s="13" customFormat="1" ht="15">
      <c r="A37" s="353" t="s">
        <v>141</v>
      </c>
      <c r="B37" s="597">
        <v>25467783</v>
      </c>
      <c r="C37" s="601"/>
      <c r="D37" s="599"/>
      <c r="E37" s="599"/>
      <c r="F37" s="577" t="s">
        <v>15</v>
      </c>
      <c r="G37" s="597">
        <v>52748599</v>
      </c>
    </row>
    <row r="38" spans="1:7" s="13" customFormat="1" ht="15">
      <c r="A38" s="353" t="s">
        <v>10</v>
      </c>
      <c r="B38" s="597">
        <v>19832984</v>
      </c>
      <c r="C38" s="601"/>
      <c r="D38" s="599"/>
      <c r="E38" s="599"/>
      <c r="F38" s="581" t="s">
        <v>57</v>
      </c>
      <c r="G38" s="597">
        <v>2381710</v>
      </c>
    </row>
    <row r="39" spans="1:7" s="13" customFormat="1" ht="15">
      <c r="A39" s="353" t="s">
        <v>159</v>
      </c>
      <c r="B39" s="597">
        <v>135430</v>
      </c>
      <c r="C39" s="601"/>
      <c r="D39" s="599"/>
      <c r="E39" s="599"/>
      <c r="F39" s="581" t="s">
        <v>170</v>
      </c>
      <c r="G39" s="597">
        <v>18256594</v>
      </c>
    </row>
    <row r="40" spans="1:7" s="13" customFormat="1" ht="15">
      <c r="A40" s="353" t="s">
        <v>191</v>
      </c>
      <c r="B40" s="597">
        <v>43109168</v>
      </c>
      <c r="C40" s="601"/>
      <c r="D40" s="599"/>
      <c r="E40" s="599"/>
      <c r="F40" s="577" t="s">
        <v>157</v>
      </c>
      <c r="G40" s="597">
        <v>1144758</v>
      </c>
    </row>
    <row r="41" spans="1:7" s="13" customFormat="1" ht="15">
      <c r="A41" s="602"/>
      <c r="B41" s="597"/>
      <c r="C41" s="601"/>
      <c r="D41" s="599"/>
      <c r="E41" s="599"/>
      <c r="F41" s="602"/>
      <c r="G41" s="597"/>
    </row>
    <row r="42" spans="1:7" s="13" customFormat="1" ht="15">
      <c r="A42" s="600"/>
      <c r="B42" s="603"/>
      <c r="C42" s="604"/>
      <c r="D42" s="599"/>
      <c r="E42" s="599"/>
      <c r="F42" s="597"/>
      <c r="G42" s="597"/>
    </row>
    <row r="43" spans="1:7" s="13" customFormat="1" ht="14.25">
      <c r="A43" s="605" t="s">
        <v>58</v>
      </c>
      <c r="B43" s="601">
        <f>B40+B39+B38+B37+B36</f>
        <v>178355038</v>
      </c>
      <c r="C43" s="601"/>
      <c r="D43" s="599"/>
      <c r="E43" s="599"/>
      <c r="F43" s="605" t="s">
        <v>59</v>
      </c>
      <c r="G43" s="601">
        <f>SUM(G35:G42)</f>
        <v>122562443</v>
      </c>
    </row>
    <row r="44" spans="1:7" s="13" customFormat="1" ht="14.25">
      <c r="A44" s="595"/>
      <c r="B44" s="595"/>
      <c r="C44" s="595"/>
      <c r="D44" s="595"/>
      <c r="E44" s="595"/>
      <c r="F44" s="595"/>
      <c r="G44" s="595"/>
    </row>
    <row r="45" spans="1:7" ht="29.25" customHeight="1">
      <c r="A45" s="730" t="s">
        <v>63</v>
      </c>
      <c r="B45" s="730"/>
      <c r="C45" s="730"/>
      <c r="D45" s="730"/>
      <c r="E45" s="730"/>
      <c r="F45" s="730"/>
      <c r="G45" s="730"/>
    </row>
    <row r="46" spans="1:7" ht="15" customHeight="1">
      <c r="A46" s="596" t="s">
        <v>61</v>
      </c>
      <c r="B46" s="597" t="s">
        <v>238</v>
      </c>
      <c r="C46" s="598"/>
      <c r="D46" s="599"/>
      <c r="E46" s="599"/>
      <c r="F46" s="596" t="s">
        <v>62</v>
      </c>
      <c r="G46" s="597" t="s">
        <v>238</v>
      </c>
    </row>
    <row r="47" spans="1:7" ht="15">
      <c r="A47" s="599">
        <v>2017</v>
      </c>
      <c r="B47" s="597"/>
      <c r="C47" s="598"/>
      <c r="D47" s="599"/>
      <c r="E47" s="599"/>
      <c r="F47" s="599">
        <v>2017</v>
      </c>
      <c r="G47" s="597"/>
    </row>
    <row r="48" spans="1:7" ht="30">
      <c r="A48" s="353" t="s">
        <v>158</v>
      </c>
      <c r="B48" s="597">
        <v>11781542</v>
      </c>
      <c r="C48" s="598"/>
      <c r="D48" s="599"/>
      <c r="E48" s="599"/>
      <c r="F48" s="577" t="s">
        <v>64</v>
      </c>
      <c r="G48" s="597">
        <v>13159299</v>
      </c>
    </row>
    <row r="49" spans="1:7" ht="15">
      <c r="A49" s="353" t="s">
        <v>149</v>
      </c>
      <c r="B49" s="606">
        <v>0</v>
      </c>
      <c r="C49" s="598"/>
      <c r="D49" s="607"/>
      <c r="E49" s="599"/>
      <c r="F49" s="577" t="s">
        <v>155</v>
      </c>
      <c r="G49" s="606">
        <v>0</v>
      </c>
    </row>
    <row r="50" spans="1:7" ht="15">
      <c r="A50" s="353" t="s">
        <v>150</v>
      </c>
      <c r="B50" s="606">
        <v>0</v>
      </c>
      <c r="C50" s="608"/>
      <c r="D50" s="609"/>
      <c r="E50" s="609"/>
      <c r="F50" s="581" t="s">
        <v>156</v>
      </c>
      <c r="G50" s="610">
        <v>0</v>
      </c>
    </row>
    <row r="51" spans="1:7" ht="15">
      <c r="A51" s="353" t="s">
        <v>191</v>
      </c>
      <c r="B51" s="597">
        <v>1377757</v>
      </c>
      <c r="C51" s="598"/>
      <c r="D51" s="611"/>
      <c r="E51" s="609"/>
      <c r="F51" s="577" t="s">
        <v>157</v>
      </c>
      <c r="G51" s="610">
        <v>0</v>
      </c>
    </row>
    <row r="52" spans="1:7" ht="15">
      <c r="A52" s="602" t="s">
        <v>218</v>
      </c>
      <c r="B52" s="597">
        <v>0</v>
      </c>
      <c r="C52" s="601"/>
      <c r="D52" s="612" t="s">
        <v>219</v>
      </c>
      <c r="E52" s="599"/>
      <c r="F52" s="602"/>
      <c r="G52" s="598"/>
    </row>
    <row r="53" spans="1:7" ht="15">
      <c r="A53" s="602"/>
      <c r="B53" s="597"/>
      <c r="C53" s="613"/>
      <c r="D53" s="598"/>
      <c r="E53" s="599"/>
      <c r="F53" s="602"/>
      <c r="G53" s="598"/>
    </row>
    <row r="54" spans="1:7" ht="15">
      <c r="A54" s="602"/>
      <c r="B54" s="597"/>
      <c r="C54" s="601"/>
      <c r="D54" s="607"/>
      <c r="E54" s="599"/>
      <c r="F54" s="614"/>
      <c r="G54" s="597"/>
    </row>
    <row r="55" spans="1:7" ht="15">
      <c r="A55" s="597"/>
      <c r="B55" s="597"/>
      <c r="C55" s="601"/>
      <c r="D55" s="598"/>
      <c r="E55" s="599"/>
      <c r="F55" s="597"/>
      <c r="G55" s="597"/>
    </row>
    <row r="56" spans="1:7" ht="14.25">
      <c r="A56" s="605" t="s">
        <v>58</v>
      </c>
      <c r="B56" s="601">
        <f>B48+B51</f>
        <v>13159299</v>
      </c>
      <c r="C56" s="601"/>
      <c r="D56" s="598"/>
      <c r="E56" s="599"/>
      <c r="F56" s="612" t="s">
        <v>59</v>
      </c>
      <c r="G56" s="613">
        <f>SUM(G48:G55)</f>
        <v>13159299</v>
      </c>
    </row>
  </sheetData>
  <sheetProtection/>
  <mergeCells count="5">
    <mergeCell ref="A32:G32"/>
    <mergeCell ref="A45:G45"/>
    <mergeCell ref="A2:G2"/>
    <mergeCell ref="A4:G4"/>
    <mergeCell ref="A5:G5"/>
  </mergeCells>
  <printOptions/>
  <pageMargins left="0.75" right="0.75" top="1" bottom="1" header="0.5" footer="0.5"/>
  <pageSetup horizontalDpi="600" verticalDpi="600" orientation="landscape" paperSize="9" scale="95" r:id="rId1"/>
  <headerFooter alignWithMargins="0">
    <oddFooter>&amp;R&amp;8&amp;Z&amp;F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H45"/>
  <sheetViews>
    <sheetView zoomScalePageLayoutView="0" workbookViewId="0" topLeftCell="A1">
      <selection activeCell="B4" sqref="B4:F4"/>
    </sheetView>
  </sheetViews>
  <sheetFormatPr defaultColWidth="9.140625" defaultRowHeight="12.75"/>
  <cols>
    <col min="1" max="1" width="4.421875" style="0" customWidth="1"/>
    <col min="2" max="2" width="41.140625" style="0" customWidth="1"/>
    <col min="3" max="3" width="31.7109375" style="0" customWidth="1"/>
    <col min="4" max="5" width="0" style="0" hidden="1" customWidth="1"/>
    <col min="6" max="6" width="14.57421875" style="0" hidden="1" customWidth="1"/>
  </cols>
  <sheetData>
    <row r="2" spans="1:6" ht="15" customHeight="1">
      <c r="A2" s="734" t="s">
        <v>378</v>
      </c>
      <c r="B2" s="734"/>
      <c r="C2" s="734"/>
      <c r="D2" s="56"/>
      <c r="E2" s="56"/>
      <c r="F2" s="56"/>
    </row>
    <row r="3" spans="1:6" ht="15" customHeight="1">
      <c r="A3" s="87"/>
      <c r="B3" s="87"/>
      <c r="C3" s="87"/>
      <c r="D3" s="87"/>
      <c r="E3" s="87"/>
      <c r="F3" s="87"/>
    </row>
    <row r="4" spans="2:6" ht="14.25">
      <c r="B4" s="733" t="s">
        <v>81</v>
      </c>
      <c r="C4" s="733"/>
      <c r="D4" s="733"/>
      <c r="E4" s="733"/>
      <c r="F4" s="733"/>
    </row>
    <row r="5" spans="2:6" ht="14.25">
      <c r="B5" s="733" t="s">
        <v>256</v>
      </c>
      <c r="C5" s="733"/>
      <c r="D5" s="733"/>
      <c r="E5" s="733"/>
      <c r="F5" s="733"/>
    </row>
    <row r="6" spans="2:4" ht="15.75" thickBot="1">
      <c r="B6" s="42"/>
      <c r="C6" s="25"/>
      <c r="D6" s="25"/>
    </row>
    <row r="7" spans="2:6" ht="15" thickBot="1">
      <c r="B7" s="462" t="s">
        <v>288</v>
      </c>
      <c r="C7" s="463" t="s">
        <v>238</v>
      </c>
      <c r="D7" s="465"/>
      <c r="E7" s="465"/>
      <c r="F7" s="466"/>
    </row>
    <row r="8" spans="2:6" ht="15" thickBot="1">
      <c r="B8" s="66" t="s">
        <v>86</v>
      </c>
      <c r="C8" s="72" t="s">
        <v>82</v>
      </c>
      <c r="D8" s="49" t="s">
        <v>83</v>
      </c>
      <c r="E8" s="49" t="s">
        <v>84</v>
      </c>
      <c r="F8" s="323" t="s">
        <v>85</v>
      </c>
    </row>
    <row r="9" spans="2:6" ht="15" thickBot="1">
      <c r="B9" s="66"/>
      <c r="C9" s="396" t="s">
        <v>4</v>
      </c>
      <c r="D9" s="49"/>
      <c r="E9" s="49"/>
      <c r="F9" s="323"/>
    </row>
    <row r="10" spans="2:7" ht="16.5" customHeight="1" thickBot="1">
      <c r="B10" s="61" t="s">
        <v>167</v>
      </c>
      <c r="C10" s="397">
        <f>C18+C20</f>
        <v>5569337</v>
      </c>
      <c r="D10" s="62" t="e">
        <f>SUM(#REF!,#REF!,D18,D21)</f>
        <v>#REF!</v>
      </c>
      <c r="E10" s="62" t="e">
        <f>SUM(#REF!,#REF!,E18,E21)</f>
        <v>#REF!</v>
      </c>
      <c r="F10" s="62" t="e">
        <f>SUM(#REF!,#REF!,F18,F21)</f>
        <v>#REF!</v>
      </c>
      <c r="G10" s="47"/>
    </row>
    <row r="11" spans="2:8" ht="15.75" thickBot="1">
      <c r="B11" s="93" t="s">
        <v>107</v>
      </c>
      <c r="C11" s="565">
        <v>696475</v>
      </c>
      <c r="D11" s="17"/>
      <c r="E11" s="17"/>
      <c r="F11" s="17"/>
      <c r="H11" s="47"/>
    </row>
    <row r="12" spans="2:6" ht="30.75" thickBot="1">
      <c r="B12" s="64" t="s">
        <v>283</v>
      </c>
      <c r="C12" s="17">
        <v>2226979</v>
      </c>
      <c r="D12" s="17"/>
      <c r="E12" s="17"/>
      <c r="F12" s="17"/>
    </row>
    <row r="13" spans="2:6" ht="15.75" thickBot="1">
      <c r="B13" s="64" t="s">
        <v>299</v>
      </c>
      <c r="C13" s="17">
        <v>1152644</v>
      </c>
      <c r="D13" s="17"/>
      <c r="E13" s="17"/>
      <c r="F13" s="17"/>
    </row>
    <row r="14" spans="2:6" ht="15.75" thickBot="1">
      <c r="B14" s="29" t="s">
        <v>215</v>
      </c>
      <c r="C14" s="568">
        <v>82400</v>
      </c>
      <c r="D14" s="17"/>
      <c r="E14" s="17"/>
      <c r="F14" s="17"/>
    </row>
    <row r="15" spans="2:6" ht="15.75" thickBot="1">
      <c r="B15" s="64" t="s">
        <v>216</v>
      </c>
      <c r="C15" s="46">
        <v>710158</v>
      </c>
      <c r="D15" s="46"/>
      <c r="E15" s="46"/>
      <c r="F15" s="46"/>
    </row>
    <row r="16" spans="2:6" ht="15.75" thickBot="1">
      <c r="B16" s="64" t="s">
        <v>295</v>
      </c>
      <c r="C16" s="214">
        <v>171450</v>
      </c>
      <c r="D16" s="214"/>
      <c r="E16" s="214"/>
      <c r="F16" s="214"/>
    </row>
    <row r="17" spans="2:6" ht="15.75" thickBot="1">
      <c r="B17" s="64" t="s">
        <v>217</v>
      </c>
      <c r="C17" s="214">
        <v>256177</v>
      </c>
      <c r="D17" s="214"/>
      <c r="E17" s="214"/>
      <c r="F17" s="214"/>
    </row>
    <row r="18" spans="2:7" ht="15.75" thickBot="1">
      <c r="B18" s="60" t="s">
        <v>94</v>
      </c>
      <c r="C18" s="94">
        <f>C11+C12+C13+C14+C15+C16+C17</f>
        <v>5296283</v>
      </c>
      <c r="D18" s="59" t="e">
        <f>SUM(#REF!)</f>
        <v>#REF!</v>
      </c>
      <c r="E18" s="59" t="e">
        <f>SUM(#REF!)</f>
        <v>#REF!</v>
      </c>
      <c r="F18" s="59" t="e">
        <f>SUM(#REF!)</f>
        <v>#REF!</v>
      </c>
      <c r="G18" s="47"/>
    </row>
    <row r="19" spans="2:6" ht="15.75" thickBot="1">
      <c r="B19" s="64" t="s">
        <v>88</v>
      </c>
      <c r="C19" s="65">
        <v>273054</v>
      </c>
      <c r="D19" s="65"/>
      <c r="E19" s="65"/>
      <c r="F19" s="65"/>
    </row>
    <row r="20" spans="2:6" ht="15.75" thickBot="1">
      <c r="B20" s="60" t="s">
        <v>87</v>
      </c>
      <c r="C20" s="59">
        <f>C19</f>
        <v>273054</v>
      </c>
      <c r="D20" s="65"/>
      <c r="E20" s="65"/>
      <c r="F20" s="65"/>
    </row>
    <row r="21" spans="2:6" ht="15.75" thickBot="1">
      <c r="B21" s="91"/>
      <c r="C21" s="50"/>
      <c r="D21" s="59">
        <f>SUM(D19:D19)</f>
        <v>0</v>
      </c>
      <c r="E21" s="59">
        <f>SUM(E19:E19)</f>
        <v>0</v>
      </c>
      <c r="F21" s="59">
        <f>SUM(F19:F19)</f>
        <v>0</v>
      </c>
    </row>
    <row r="22" spans="2:6" ht="15" thickBot="1">
      <c r="B22" s="61" t="s">
        <v>95</v>
      </c>
      <c r="C22" s="63">
        <f>C24+C26</f>
        <v>2347485</v>
      </c>
      <c r="D22" s="63" t="e">
        <f>SUM(#REF!,D24,#REF!,#REF!)</f>
        <v>#REF!</v>
      </c>
      <c r="E22" s="63" t="e">
        <f>SUM(#REF!,E24,#REF!,#REF!)</f>
        <v>#REF!</v>
      </c>
      <c r="F22" s="63" t="e">
        <f>SUM(#REF!,F24,#REF!,#REF!)</f>
        <v>#REF!</v>
      </c>
    </row>
    <row r="23" spans="2:6" s="6" customFormat="1" ht="15.75" thickBot="1">
      <c r="B23" s="29" t="s">
        <v>89</v>
      </c>
      <c r="C23" s="65">
        <v>1847723</v>
      </c>
      <c r="D23" s="65"/>
      <c r="E23" s="65"/>
      <c r="F23" s="65"/>
    </row>
    <row r="24" spans="2:6" ht="15.75" thickBot="1">
      <c r="B24" s="107" t="s">
        <v>94</v>
      </c>
      <c r="C24" s="59">
        <f>C23</f>
        <v>1847723</v>
      </c>
      <c r="D24" s="59">
        <f>SUM(D23:D23)</f>
        <v>0</v>
      </c>
      <c r="E24" s="59">
        <f>SUM(E23:E23)</f>
        <v>0</v>
      </c>
      <c r="F24" s="59">
        <f>SUM(F23:F23)</f>
        <v>0</v>
      </c>
    </row>
    <row r="25" spans="2:6" s="13" customFormat="1" ht="15.75" thickBot="1">
      <c r="B25" s="64" t="s">
        <v>88</v>
      </c>
      <c r="C25" s="65">
        <v>499762</v>
      </c>
      <c r="D25" s="65"/>
      <c r="E25" s="65"/>
      <c r="F25" s="65"/>
    </row>
    <row r="26" spans="2:6" ht="15.75" thickBot="1">
      <c r="B26" s="60" t="s">
        <v>87</v>
      </c>
      <c r="C26" s="59">
        <f>C25</f>
        <v>499762</v>
      </c>
      <c r="D26" s="59"/>
      <c r="E26" s="59"/>
      <c r="F26" s="59"/>
    </row>
    <row r="27" spans="2:6" ht="15.75" thickBot="1">
      <c r="B27" s="61" t="s">
        <v>300</v>
      </c>
      <c r="C27" s="63">
        <f>C29+C31</f>
        <v>11196364</v>
      </c>
      <c r="D27" s="59"/>
      <c r="E27" s="59"/>
      <c r="F27" s="59"/>
    </row>
    <row r="28" spans="2:6" ht="15.75" thickBot="1">
      <c r="B28" s="70" t="s">
        <v>89</v>
      </c>
      <c r="C28" s="113">
        <v>8823854</v>
      </c>
      <c r="D28" s="59"/>
      <c r="E28" s="59"/>
      <c r="F28" s="59"/>
    </row>
    <row r="29" spans="2:6" ht="15.75" thickBot="1">
      <c r="B29" s="60" t="s">
        <v>94</v>
      </c>
      <c r="C29" s="59">
        <f>C28</f>
        <v>8823854</v>
      </c>
      <c r="D29" s="59"/>
      <c r="E29" s="59"/>
      <c r="F29" s="59"/>
    </row>
    <row r="30" spans="2:6" ht="15.75" thickBot="1">
      <c r="B30" s="64" t="s">
        <v>88</v>
      </c>
      <c r="C30" s="114">
        <v>2372510</v>
      </c>
      <c r="D30" s="59"/>
      <c r="E30" s="59"/>
      <c r="F30" s="59"/>
    </row>
    <row r="31" spans="2:6" ht="15.75" thickBot="1">
      <c r="B31" s="60" t="s">
        <v>87</v>
      </c>
      <c r="C31" s="59">
        <f>C30</f>
        <v>2372510</v>
      </c>
      <c r="D31" s="59"/>
      <c r="E31" s="59"/>
      <c r="F31" s="59"/>
    </row>
    <row r="32" spans="2:6" ht="15" thickBot="1">
      <c r="B32" s="61" t="s">
        <v>168</v>
      </c>
      <c r="C32" s="63">
        <f>C37+C39</f>
        <v>297983</v>
      </c>
      <c r="D32" s="63" t="e">
        <f>SUM(D37,#REF!,#REF!,#REF!)</f>
        <v>#REF!</v>
      </c>
      <c r="E32" s="63" t="e">
        <f>SUM(E37,#REF!,#REF!,#REF!)</f>
        <v>#REF!</v>
      </c>
      <c r="F32" s="63" t="e">
        <f>SUM(F37,#REF!,#REF!,#REF!)</f>
        <v>#REF!</v>
      </c>
    </row>
    <row r="33" spans="2:6" ht="15.75" thickBot="1">
      <c r="B33" s="29" t="s">
        <v>108</v>
      </c>
      <c r="C33" s="17">
        <v>256390</v>
      </c>
      <c r="D33" s="17"/>
      <c r="E33" s="17"/>
      <c r="F33" s="17"/>
    </row>
    <row r="34" spans="2:6" ht="15.75" thickBot="1">
      <c r="B34" s="29" t="s">
        <v>109</v>
      </c>
      <c r="C34" s="568">
        <v>3937</v>
      </c>
      <c r="D34" s="17"/>
      <c r="E34" s="17"/>
      <c r="F34" s="17"/>
    </row>
    <row r="35" spans="2:6" ht="15.75" thickBot="1">
      <c r="B35" s="29" t="s">
        <v>299</v>
      </c>
      <c r="C35" s="17">
        <v>12786</v>
      </c>
      <c r="D35" s="17"/>
      <c r="E35" s="17"/>
      <c r="F35" s="17"/>
    </row>
    <row r="36" spans="2:6" ht="15.75" thickBot="1">
      <c r="B36" s="29" t="s">
        <v>217</v>
      </c>
      <c r="C36" s="17">
        <v>0</v>
      </c>
      <c r="D36" s="17"/>
      <c r="E36" s="17"/>
      <c r="F36" s="17"/>
    </row>
    <row r="37" spans="2:6" ht="15.75" thickBot="1">
      <c r="B37" s="60" t="s">
        <v>94</v>
      </c>
      <c r="C37" s="59">
        <f>C33+C34+C35+C36</f>
        <v>273113</v>
      </c>
      <c r="D37" s="59">
        <f>SUM(D33:D33)</f>
        <v>0</v>
      </c>
      <c r="E37" s="59">
        <f>SUM(E33:E33)</f>
        <v>0</v>
      </c>
      <c r="F37" s="59">
        <f>SUM(F33:F33)</f>
        <v>0</v>
      </c>
    </row>
    <row r="38" spans="2:6" s="13" customFormat="1" ht="15.75" thickBot="1">
      <c r="B38" s="64" t="s">
        <v>88</v>
      </c>
      <c r="C38" s="65">
        <v>24870</v>
      </c>
      <c r="D38" s="65"/>
      <c r="E38" s="65"/>
      <c r="F38" s="65"/>
    </row>
    <row r="39" spans="2:6" s="13" customFormat="1" ht="15.75" thickBot="1">
      <c r="B39" s="421" t="s">
        <v>87</v>
      </c>
      <c r="C39" s="59">
        <f>C38</f>
        <v>24870</v>
      </c>
      <c r="D39" s="65"/>
      <c r="E39" s="65"/>
      <c r="F39" s="65"/>
    </row>
    <row r="40" spans="2:6" s="13" customFormat="1" ht="15.75" thickBot="1">
      <c r="B40" s="425" t="s">
        <v>277</v>
      </c>
      <c r="C40" s="426">
        <f>C42+C44</f>
        <v>421815</v>
      </c>
      <c r="D40" s="420"/>
      <c r="E40" s="420"/>
      <c r="F40" s="420"/>
    </row>
    <row r="41" spans="2:6" s="13" customFormat="1" ht="15.75" thickBot="1">
      <c r="B41" s="423" t="s">
        <v>278</v>
      </c>
      <c r="C41" s="65">
        <v>358666</v>
      </c>
      <c r="D41" s="420"/>
      <c r="E41" s="420"/>
      <c r="F41" s="420"/>
    </row>
    <row r="42" spans="2:6" s="13" customFormat="1" ht="15.75" thickBot="1">
      <c r="B42" s="427" t="s">
        <v>279</v>
      </c>
      <c r="C42" s="428">
        <f>C41</f>
        <v>358666</v>
      </c>
      <c r="D42" s="420"/>
      <c r="E42" s="420"/>
      <c r="F42" s="420"/>
    </row>
    <row r="43" spans="2:6" s="13" customFormat="1" ht="15.75" thickBot="1">
      <c r="B43" s="423" t="s">
        <v>280</v>
      </c>
      <c r="C43" s="65">
        <v>63149</v>
      </c>
      <c r="D43" s="420"/>
      <c r="E43" s="420"/>
      <c r="F43" s="420"/>
    </row>
    <row r="44" spans="2:6" s="13" customFormat="1" ht="15.75" thickBot="1">
      <c r="B44" s="427" t="s">
        <v>281</v>
      </c>
      <c r="C44" s="428">
        <f>C43</f>
        <v>63149</v>
      </c>
      <c r="D44" s="420"/>
      <c r="E44" s="420"/>
      <c r="F44" s="420"/>
    </row>
    <row r="45" spans="2:6" ht="13.5" thickBot="1">
      <c r="B45" s="424" t="s">
        <v>169</v>
      </c>
      <c r="C45" s="422">
        <f>C10+C22+C27+C32+C40</f>
        <v>19832984</v>
      </c>
      <c r="D45" s="309"/>
      <c r="E45" s="309"/>
      <c r="F45" s="309"/>
    </row>
  </sheetData>
  <sheetProtection/>
  <mergeCells count="3">
    <mergeCell ref="B4:F4"/>
    <mergeCell ref="B5:F5"/>
    <mergeCell ref="A2:C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&amp;R&amp;8&amp;Z&amp;F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19"/>
  <sheetViews>
    <sheetView zoomScale="110" zoomScaleNormal="110" zoomScalePageLayoutView="0" workbookViewId="0" topLeftCell="B1">
      <selection activeCell="C2" sqref="C2"/>
    </sheetView>
  </sheetViews>
  <sheetFormatPr defaultColWidth="9.140625" defaultRowHeight="12.75"/>
  <cols>
    <col min="1" max="1" width="4.57421875" style="0" hidden="1" customWidth="1"/>
    <col min="2" max="2" width="66.7109375" style="0" customWidth="1"/>
    <col min="3" max="3" width="20.28125" style="0" customWidth="1"/>
    <col min="4" max="4" width="9.28125" style="0" bestFit="1" customWidth="1"/>
  </cols>
  <sheetData>
    <row r="1" spans="1:3" ht="12.75" customHeight="1">
      <c r="A1" s="735" t="s">
        <v>379</v>
      </c>
      <c r="B1" s="735"/>
      <c r="C1" s="735"/>
    </row>
    <row r="2" spans="2:3" ht="13.5" customHeight="1">
      <c r="B2" s="14"/>
      <c r="C2" s="14"/>
    </row>
    <row r="3" spans="1:3" ht="16.5" customHeight="1">
      <c r="A3" s="719" t="s">
        <v>197</v>
      </c>
      <c r="B3" s="719"/>
      <c r="C3" s="719"/>
    </row>
    <row r="4" spans="1:3" ht="15">
      <c r="A4" s="25"/>
      <c r="B4" s="42"/>
      <c r="C4" s="42"/>
    </row>
    <row r="5" spans="1:3" ht="22.5" customHeight="1">
      <c r="A5" s="25"/>
      <c r="B5" s="310" t="s">
        <v>20</v>
      </c>
      <c r="C5" s="310" t="s">
        <v>238</v>
      </c>
    </row>
    <row r="6" spans="1:3" ht="29.25" customHeight="1">
      <c r="A6" s="25"/>
      <c r="B6" s="187" t="s">
        <v>198</v>
      </c>
      <c r="C6" s="183">
        <v>1108310</v>
      </c>
    </row>
    <row r="7" spans="1:3" ht="29.25" customHeight="1">
      <c r="A7" s="25"/>
      <c r="B7" s="187" t="s">
        <v>199</v>
      </c>
      <c r="C7" s="183">
        <v>6944000</v>
      </c>
    </row>
    <row r="8" spans="1:3" ht="29.25" customHeight="1">
      <c r="A8" s="25"/>
      <c r="B8" s="187" t="s">
        <v>200</v>
      </c>
      <c r="C8" s="183">
        <v>1461972</v>
      </c>
    </row>
    <row r="9" spans="1:3" ht="29.25" customHeight="1">
      <c r="A9" s="25"/>
      <c r="B9" s="187" t="s">
        <v>201</v>
      </c>
      <c r="C9" s="183">
        <v>1725200</v>
      </c>
    </row>
    <row r="10" spans="1:3" ht="29.25" customHeight="1">
      <c r="A10" s="25"/>
      <c r="B10" s="187" t="s">
        <v>202</v>
      </c>
      <c r="C10" s="183">
        <v>4073774</v>
      </c>
    </row>
    <row r="11" spans="2:3" ht="29.25" customHeight="1">
      <c r="B11" s="187" t="s">
        <v>203</v>
      </c>
      <c r="C11" s="183">
        <v>515100</v>
      </c>
    </row>
    <row r="12" spans="2:3" ht="29.25" customHeight="1">
      <c r="B12" s="187" t="s">
        <v>204</v>
      </c>
      <c r="C12" s="183">
        <v>8908362</v>
      </c>
    </row>
    <row r="13" spans="2:3" ht="29.25" customHeight="1">
      <c r="B13" s="187" t="s">
        <v>95</v>
      </c>
      <c r="C13" s="183">
        <v>553600</v>
      </c>
    </row>
    <row r="14" spans="2:3" ht="29.25" customHeight="1">
      <c r="B14" s="115" t="s">
        <v>205</v>
      </c>
      <c r="C14" s="183">
        <v>2500000</v>
      </c>
    </row>
    <row r="15" spans="2:3" ht="42.75" customHeight="1">
      <c r="B15" s="202" t="s">
        <v>206</v>
      </c>
      <c r="C15" s="203">
        <v>1200000</v>
      </c>
    </row>
    <row r="16" spans="2:3" ht="24.75" customHeight="1">
      <c r="B16" s="202" t="s">
        <v>248</v>
      </c>
      <c r="C16" s="203">
        <v>29337</v>
      </c>
    </row>
    <row r="17" spans="2:3" ht="24.75" customHeight="1">
      <c r="B17" s="202" t="s">
        <v>282</v>
      </c>
      <c r="C17" s="203">
        <v>11786121</v>
      </c>
    </row>
    <row r="18" spans="2:3" ht="24.75" customHeight="1">
      <c r="B18" s="202" t="s">
        <v>284</v>
      </c>
      <c r="C18" s="203">
        <v>1000000</v>
      </c>
    </row>
    <row r="19" spans="1:3" ht="22.5" customHeight="1">
      <c r="A19" s="25"/>
      <c r="B19" s="358" t="s">
        <v>207</v>
      </c>
      <c r="C19" s="357">
        <f>SUM(C6:C18)</f>
        <v>41805776</v>
      </c>
    </row>
  </sheetData>
  <sheetProtection/>
  <mergeCells count="2">
    <mergeCell ref="A3:C3"/>
    <mergeCell ref="A1:C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&amp;R&amp;8&amp;Z&amp;F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C1:Y173"/>
  <sheetViews>
    <sheetView zoomScalePageLayoutView="0" workbookViewId="0" topLeftCell="C1">
      <selection activeCell="V4" sqref="V4"/>
    </sheetView>
  </sheetViews>
  <sheetFormatPr defaultColWidth="9.140625" defaultRowHeight="12.75"/>
  <cols>
    <col min="1" max="1" width="2.8515625" style="0" hidden="1" customWidth="1"/>
    <col min="2" max="2" width="4.140625" style="0" hidden="1" customWidth="1"/>
    <col min="3" max="3" width="6.00390625" style="0" customWidth="1"/>
    <col min="4" max="4" width="5.7109375" style="0" customWidth="1"/>
    <col min="5" max="5" width="4.28125" style="0" hidden="1" customWidth="1"/>
    <col min="6" max="7" width="9.140625" style="0" hidden="1" customWidth="1"/>
    <col min="8" max="8" width="12.8515625" style="0" hidden="1" customWidth="1"/>
    <col min="9" max="9" width="6.421875" style="0" customWidth="1"/>
    <col min="10" max="10" width="20.00390625" style="0" customWidth="1"/>
    <col min="11" max="11" width="5.7109375" style="0" customWidth="1"/>
    <col min="12" max="12" width="4.7109375" style="0" hidden="1" customWidth="1"/>
    <col min="13" max="13" width="12.8515625" style="0" customWidth="1"/>
    <col min="14" max="14" width="8.00390625" style="0" hidden="1" customWidth="1"/>
    <col min="15" max="17" width="8.28125" style="0" hidden="1" customWidth="1"/>
    <col min="18" max="18" width="2.00390625" style="0" hidden="1" customWidth="1"/>
    <col min="19" max="19" width="10.28125" style="44" customWidth="1"/>
    <col min="20" max="20" width="10.421875" style="44" customWidth="1"/>
    <col min="21" max="21" width="9.57421875" style="44" customWidth="1"/>
    <col min="22" max="22" width="11.140625" style="0" bestFit="1" customWidth="1"/>
    <col min="23" max="23" width="10.140625" style="0" bestFit="1" customWidth="1"/>
    <col min="24" max="25" width="11.140625" style="0" bestFit="1" customWidth="1"/>
  </cols>
  <sheetData>
    <row r="1" spans="3:21" ht="12.75">
      <c r="C1" s="765" t="s">
        <v>380</v>
      </c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  <c r="P1" s="765"/>
      <c r="Q1" s="765"/>
      <c r="R1" s="765"/>
      <c r="S1" s="765"/>
      <c r="T1" s="765"/>
      <c r="U1" s="283"/>
    </row>
    <row r="2" spans="3:21" ht="13.5" thickBot="1"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7"/>
      <c r="T2" s="117"/>
      <c r="U2" s="117"/>
    </row>
    <row r="3" spans="3:21" ht="12.75" customHeight="1">
      <c r="C3" s="118"/>
      <c r="D3" s="801"/>
      <c r="E3" s="802"/>
      <c r="F3" s="802"/>
      <c r="G3" s="803"/>
      <c r="H3" s="801" t="s">
        <v>1</v>
      </c>
      <c r="I3" s="802"/>
      <c r="J3" s="803"/>
      <c r="K3" s="801" t="s">
        <v>18</v>
      </c>
      <c r="L3" s="803"/>
      <c r="M3" s="760" t="s">
        <v>247</v>
      </c>
      <c r="N3" s="761"/>
      <c r="O3" s="761"/>
      <c r="P3" s="761"/>
      <c r="Q3" s="761"/>
      <c r="R3" s="761"/>
      <c r="S3" s="761"/>
      <c r="T3" s="762"/>
      <c r="U3" s="122"/>
    </row>
    <row r="4" spans="3:21" ht="66.75" customHeight="1">
      <c r="C4" s="119" t="s">
        <v>3</v>
      </c>
      <c r="D4" s="798"/>
      <c r="E4" s="799"/>
      <c r="F4" s="799"/>
      <c r="G4" s="800"/>
      <c r="H4" s="798"/>
      <c r="I4" s="799"/>
      <c r="J4" s="800"/>
      <c r="K4" s="798"/>
      <c r="L4" s="800"/>
      <c r="M4" s="120" t="s">
        <v>119</v>
      </c>
      <c r="N4" s="120"/>
      <c r="O4" s="120"/>
      <c r="P4" s="120"/>
      <c r="Q4" s="120"/>
      <c r="R4" s="121"/>
      <c r="S4" s="398" t="s">
        <v>257</v>
      </c>
      <c r="T4" s="122" t="s">
        <v>226</v>
      </c>
      <c r="U4" s="122" t="s">
        <v>225</v>
      </c>
    </row>
    <row r="5" spans="3:21" ht="12.75">
      <c r="C5" s="119" t="s">
        <v>8</v>
      </c>
      <c r="D5" s="798"/>
      <c r="E5" s="799"/>
      <c r="F5" s="799"/>
      <c r="G5" s="800"/>
      <c r="H5" s="798" t="s">
        <v>6</v>
      </c>
      <c r="I5" s="799"/>
      <c r="J5" s="800"/>
      <c r="K5" s="798" t="s">
        <v>7</v>
      </c>
      <c r="L5" s="800"/>
      <c r="M5" s="120"/>
      <c r="N5" s="120"/>
      <c r="O5" s="120"/>
      <c r="P5" s="120"/>
      <c r="Q5" s="120"/>
      <c r="R5" s="121"/>
      <c r="S5" s="122"/>
      <c r="T5" s="121"/>
      <c r="U5" s="122"/>
    </row>
    <row r="6" spans="3:21" ht="13.5" thickBot="1">
      <c r="C6" s="123"/>
      <c r="D6" s="807"/>
      <c r="E6" s="808"/>
      <c r="F6" s="808"/>
      <c r="G6" s="809"/>
      <c r="H6" s="807" t="s">
        <v>8</v>
      </c>
      <c r="I6" s="808"/>
      <c r="J6" s="809"/>
      <c r="K6" s="807"/>
      <c r="L6" s="809"/>
      <c r="M6" s="124" t="s">
        <v>66</v>
      </c>
      <c r="N6" s="124"/>
      <c r="O6" s="124"/>
      <c r="P6" s="124"/>
      <c r="Q6" s="124"/>
      <c r="R6" s="125"/>
      <c r="S6" s="122" t="s">
        <v>66</v>
      </c>
      <c r="T6" s="121" t="s">
        <v>66</v>
      </c>
      <c r="U6" s="122" t="s">
        <v>66</v>
      </c>
    </row>
    <row r="7" spans="3:22" ht="15" customHeight="1" thickTop="1">
      <c r="C7" s="793" t="s">
        <v>105</v>
      </c>
      <c r="D7" s="794"/>
      <c r="E7" s="794"/>
      <c r="F7" s="794"/>
      <c r="G7" s="794"/>
      <c r="H7" s="794"/>
      <c r="I7" s="794"/>
      <c r="J7" s="794"/>
      <c r="K7" s="794"/>
      <c r="L7" s="794"/>
      <c r="M7" s="126">
        <f>M9+M14+M15+M18+M26+M34+M38+M47+M51+M55+M61+M67+M73+M81+M87+M93+M107+M111+M116+M120+M131+M135+M139+M143+M157+M161+M166</f>
        <v>134576984</v>
      </c>
      <c r="N7" s="126" t="e">
        <f>SUM(N16,#REF!,N24,#REF!,#REF!,N32,N44)</f>
        <v>#REF!</v>
      </c>
      <c r="O7" s="126" t="e">
        <f>SUM(O16,#REF!,O24,#REF!,#REF!,O32,O44)</f>
        <v>#REF!</v>
      </c>
      <c r="P7" s="126" t="e">
        <f>SUM(P16,#REF!,P24,#REF!,#REF!,P32,P44)</f>
        <v>#REF!</v>
      </c>
      <c r="Q7" s="126" t="e">
        <f>SUM(Q16,#REF!,Q24,#REF!,#REF!,Q32,Q44)</f>
        <v>#REF!</v>
      </c>
      <c r="R7" s="127" t="e">
        <f>SUM(R16,#REF!,R24,#REF!,#REF!,R32,R44)</f>
        <v>#REF!</v>
      </c>
      <c r="S7" s="530">
        <f>S33+S34+S86+S107+S130+S156</f>
        <v>45300767</v>
      </c>
      <c r="T7" s="531">
        <f>T34+T35+T54+T61+T99+T107+T111</f>
        <v>59920869</v>
      </c>
      <c r="U7" s="530">
        <f>U14+U25+U33+U46+U72+U86+U115+U138+U156</f>
        <v>41805776</v>
      </c>
      <c r="V7" s="47"/>
    </row>
    <row r="8" spans="3:21" ht="15" customHeight="1">
      <c r="C8" s="128"/>
      <c r="D8" s="768" t="s">
        <v>67</v>
      </c>
      <c r="E8" s="769"/>
      <c r="F8" s="769"/>
      <c r="G8" s="769"/>
      <c r="H8" s="769"/>
      <c r="I8" s="769"/>
      <c r="J8" s="769"/>
      <c r="K8" s="769"/>
      <c r="L8" s="769"/>
      <c r="M8" s="770"/>
      <c r="N8" s="129"/>
      <c r="O8" s="129"/>
      <c r="P8" s="129"/>
      <c r="Q8" s="129"/>
      <c r="R8" s="129"/>
      <c r="S8" s="130"/>
      <c r="T8" s="286"/>
      <c r="U8" s="130"/>
    </row>
    <row r="9" spans="3:21" ht="15" customHeight="1">
      <c r="C9" s="131"/>
      <c r="D9" s="759"/>
      <c r="E9" s="759"/>
      <c r="F9" s="759"/>
      <c r="G9" s="795" t="s">
        <v>93</v>
      </c>
      <c r="H9" s="796"/>
      <c r="I9" s="796"/>
      <c r="J9" s="796"/>
      <c r="K9" s="796"/>
      <c r="L9" s="797"/>
      <c r="M9" s="133">
        <v>18256594</v>
      </c>
      <c r="N9" s="133" t="e">
        <f>SUM(N10:N13)</f>
        <v>#REF!</v>
      </c>
      <c r="O9" s="133" t="e">
        <f>SUM(O10:O13)</f>
        <v>#REF!</v>
      </c>
      <c r="P9" s="133" t="e">
        <f>SUM(P10:P13)</f>
        <v>#REF!</v>
      </c>
      <c r="Q9" s="133" t="e">
        <f>SUM(Q10:Q13)</f>
        <v>#REF!</v>
      </c>
      <c r="R9" s="134" t="e">
        <f>SUM(R10:R13)</f>
        <v>#REF!</v>
      </c>
      <c r="S9" s="133"/>
      <c r="T9" s="134"/>
      <c r="U9" s="133"/>
    </row>
    <row r="10" spans="3:25" ht="15" customHeight="1">
      <c r="C10" s="131"/>
      <c r="D10" s="759"/>
      <c r="E10" s="759"/>
      <c r="F10" s="759"/>
      <c r="G10" s="759"/>
      <c r="H10" s="759"/>
      <c r="I10" s="135"/>
      <c r="J10" s="754" t="s">
        <v>102</v>
      </c>
      <c r="K10" s="755"/>
      <c r="L10" s="758"/>
      <c r="M10" s="137"/>
      <c r="N10" s="137">
        <f>'átadott pénzeszköz'!F9</f>
        <v>0</v>
      </c>
      <c r="O10" s="137">
        <f>'átadott pénzeszköz'!G9</f>
        <v>0</v>
      </c>
      <c r="P10" s="137">
        <f>'átadott pénzeszköz'!H9</f>
        <v>0</v>
      </c>
      <c r="Q10" s="137">
        <f>'átadott pénzeszköz'!I9</f>
        <v>0</v>
      </c>
      <c r="R10" s="138">
        <f>'átadott pénzeszköz'!J9</f>
        <v>0</v>
      </c>
      <c r="S10" s="137"/>
      <c r="T10" s="138"/>
      <c r="U10" s="137"/>
      <c r="W10" s="215"/>
      <c r="X10" s="47"/>
      <c r="Y10" s="47"/>
    </row>
    <row r="11" spans="3:25" ht="15" customHeight="1">
      <c r="C11" s="131"/>
      <c r="D11" s="132"/>
      <c r="E11" s="132"/>
      <c r="F11" s="132"/>
      <c r="G11" s="132"/>
      <c r="H11" s="132"/>
      <c r="I11" s="135"/>
      <c r="J11" s="754" t="s">
        <v>138</v>
      </c>
      <c r="K11" s="755"/>
      <c r="L11" s="136"/>
      <c r="M11" s="566"/>
      <c r="N11" s="137"/>
      <c r="O11" s="137"/>
      <c r="P11" s="137"/>
      <c r="Q11" s="137"/>
      <c r="R11" s="138"/>
      <c r="S11" s="137"/>
      <c r="T11" s="138"/>
      <c r="U11" s="137"/>
      <c r="W11" s="215"/>
      <c r="X11" s="47"/>
      <c r="Y11" s="47"/>
    </row>
    <row r="12" spans="3:25" ht="15" customHeight="1">
      <c r="C12" s="131"/>
      <c r="D12" s="132"/>
      <c r="E12" s="132"/>
      <c r="F12" s="132"/>
      <c r="G12" s="132"/>
      <c r="H12" s="132"/>
      <c r="I12" s="135"/>
      <c r="J12" s="754" t="s">
        <v>139</v>
      </c>
      <c r="K12" s="755"/>
      <c r="L12" s="136"/>
      <c r="M12" s="566"/>
      <c r="N12" s="137"/>
      <c r="O12" s="137"/>
      <c r="P12" s="137"/>
      <c r="Q12" s="137"/>
      <c r="R12" s="138"/>
      <c r="S12" s="137"/>
      <c r="T12" s="138"/>
      <c r="U12" s="137"/>
      <c r="W12" s="215"/>
      <c r="X12" s="47"/>
      <c r="Y12" s="47"/>
    </row>
    <row r="13" spans="3:25" ht="26.25" customHeight="1">
      <c r="C13" s="131"/>
      <c r="D13" s="759"/>
      <c r="E13" s="759"/>
      <c r="F13" s="759"/>
      <c r="G13" s="759"/>
      <c r="H13" s="759"/>
      <c r="I13" s="135"/>
      <c r="J13" s="754" t="s">
        <v>156</v>
      </c>
      <c r="K13" s="755"/>
      <c r="L13" s="758"/>
      <c r="M13" s="566"/>
      <c r="N13" s="137" t="e">
        <f>'átadott pénzeszköz'!#REF!</f>
        <v>#REF!</v>
      </c>
      <c r="O13" s="137" t="e">
        <f>'átadott pénzeszköz'!#REF!</f>
        <v>#REF!</v>
      </c>
      <c r="P13" s="137" t="e">
        <f>'átadott pénzeszköz'!#REF!</f>
        <v>#REF!</v>
      </c>
      <c r="Q13" s="137" t="e">
        <f>'átadott pénzeszköz'!#REF!</f>
        <v>#REF!</v>
      </c>
      <c r="R13" s="138" t="e">
        <f>'átadott pénzeszköz'!#REF!</f>
        <v>#REF!</v>
      </c>
      <c r="S13" s="137"/>
      <c r="T13" s="138"/>
      <c r="U13" s="137"/>
      <c r="V13" s="47"/>
      <c r="Y13" s="47"/>
    </row>
    <row r="14" spans="3:25" ht="18" customHeight="1">
      <c r="C14" s="299"/>
      <c r="D14" s="132"/>
      <c r="E14" s="132"/>
      <c r="F14" s="132"/>
      <c r="G14" s="132"/>
      <c r="H14" s="132"/>
      <c r="I14" s="763" t="s">
        <v>57</v>
      </c>
      <c r="J14" s="764"/>
      <c r="K14" s="329"/>
      <c r="L14" s="324"/>
      <c r="M14" s="325">
        <v>2381710</v>
      </c>
      <c r="N14" s="325"/>
      <c r="O14" s="325"/>
      <c r="P14" s="325"/>
      <c r="Q14" s="325"/>
      <c r="R14" s="326"/>
      <c r="S14" s="327"/>
      <c r="T14" s="328"/>
      <c r="U14" s="327">
        <v>8908362</v>
      </c>
      <c r="W14" s="215"/>
      <c r="X14" s="47"/>
      <c r="Y14" s="47"/>
    </row>
    <row r="15" spans="3:25" ht="24.75" customHeight="1">
      <c r="C15" s="299"/>
      <c r="D15" s="434"/>
      <c r="E15" s="434"/>
      <c r="F15" s="434"/>
      <c r="G15" s="434"/>
      <c r="H15" s="434"/>
      <c r="I15" s="756" t="s">
        <v>298</v>
      </c>
      <c r="J15" s="756"/>
      <c r="K15" s="756"/>
      <c r="L15" s="324"/>
      <c r="M15" s="325">
        <v>425196</v>
      </c>
      <c r="N15" s="325"/>
      <c r="O15" s="325"/>
      <c r="P15" s="325"/>
      <c r="Q15" s="325"/>
      <c r="R15" s="326"/>
      <c r="S15" s="327"/>
      <c r="T15" s="328"/>
      <c r="U15" s="327"/>
      <c r="W15" s="215"/>
      <c r="X15" s="47"/>
      <c r="Y15" s="47"/>
    </row>
    <row r="16" spans="3:23" ht="15" customHeight="1" thickBot="1">
      <c r="C16" s="783" t="s">
        <v>12</v>
      </c>
      <c r="D16" s="784"/>
      <c r="E16" s="784"/>
      <c r="F16" s="784"/>
      <c r="G16" s="784"/>
      <c r="H16" s="784"/>
      <c r="I16" s="784"/>
      <c r="J16" s="784"/>
      <c r="K16" s="784"/>
      <c r="L16" s="785"/>
      <c r="M16" s="141"/>
      <c r="N16" s="141" t="e">
        <f>SUM(#REF!,N9,#REF!,#REF!,#REF!)</f>
        <v>#REF!</v>
      </c>
      <c r="O16" s="141" t="e">
        <f>SUM(#REF!,O9,#REF!,#REF!,#REF!)</f>
        <v>#REF!</v>
      </c>
      <c r="P16" s="141" t="e">
        <f>SUM(#REF!,P9,#REF!,#REF!,#REF!)</f>
        <v>#REF!</v>
      </c>
      <c r="Q16" s="141" t="e">
        <f>SUM(#REF!,Q9,#REF!,#REF!,#REF!)</f>
        <v>#REF!</v>
      </c>
      <c r="R16" s="142" t="e">
        <f>SUM(#REF!,R9,#REF!,#REF!,#REF!)</f>
        <v>#REF!</v>
      </c>
      <c r="S16" s="143"/>
      <c r="T16" s="287"/>
      <c r="U16" s="143"/>
      <c r="W16" s="215"/>
    </row>
    <row r="17" spans="3:25" ht="30.75" customHeight="1">
      <c r="C17" s="131"/>
      <c r="D17" s="768" t="s">
        <v>172</v>
      </c>
      <c r="E17" s="769"/>
      <c r="F17" s="769"/>
      <c r="G17" s="769"/>
      <c r="H17" s="769"/>
      <c r="I17" s="769"/>
      <c r="J17" s="769"/>
      <c r="K17" s="769"/>
      <c r="L17" s="769"/>
      <c r="M17" s="770"/>
      <c r="N17" s="129"/>
      <c r="O17" s="129"/>
      <c r="P17" s="129"/>
      <c r="Q17" s="129"/>
      <c r="R17" s="129"/>
      <c r="S17" s="130"/>
      <c r="T17" s="286"/>
      <c r="U17" s="130"/>
      <c r="W17" s="215"/>
      <c r="X17" s="47"/>
      <c r="Y17" s="47"/>
    </row>
    <row r="18" spans="3:22" ht="15" customHeight="1">
      <c r="C18" s="131"/>
      <c r="D18" s="759"/>
      <c r="E18" s="759"/>
      <c r="F18" s="759"/>
      <c r="G18" s="771" t="s">
        <v>120</v>
      </c>
      <c r="H18" s="772"/>
      <c r="I18" s="772"/>
      <c r="J18" s="772"/>
      <c r="K18" s="772"/>
      <c r="L18" s="773"/>
      <c r="M18" s="133">
        <f>M19+M20+M21</f>
        <v>1682679</v>
      </c>
      <c r="N18" s="133">
        <f>SUM(N19:N21)</f>
        <v>39179.002</v>
      </c>
      <c r="O18" s="133">
        <f>SUM(O19:O21)</f>
        <v>39179.002</v>
      </c>
      <c r="P18" s="133">
        <f>SUM(P19:P21)</f>
        <v>39179.002</v>
      </c>
      <c r="Q18" s="133">
        <f>SUM(Q19:Q21)</f>
        <v>39179.002</v>
      </c>
      <c r="R18" s="134">
        <f>SUM(R19:R21)</f>
        <v>39179.002</v>
      </c>
      <c r="S18" s="133"/>
      <c r="T18" s="134"/>
      <c r="U18" s="133"/>
      <c r="V18" s="47"/>
    </row>
    <row r="19" spans="3:24" ht="15" customHeight="1">
      <c r="C19" s="131"/>
      <c r="D19" s="759"/>
      <c r="E19" s="759"/>
      <c r="F19" s="759"/>
      <c r="G19" s="759"/>
      <c r="H19" s="759"/>
      <c r="I19" s="135"/>
      <c r="J19" s="754" t="s">
        <v>13</v>
      </c>
      <c r="K19" s="755"/>
      <c r="L19" s="758"/>
      <c r="M19" s="144">
        <v>0</v>
      </c>
      <c r="N19" s="144">
        <f>'[1]kiadás'!$B$11</f>
        <v>16966.6</v>
      </c>
      <c r="O19" s="144">
        <f>'[1]kiadás'!$B$11</f>
        <v>16966.6</v>
      </c>
      <c r="P19" s="144">
        <f>'[1]kiadás'!$B$11</f>
        <v>16966.6</v>
      </c>
      <c r="Q19" s="144">
        <f>'[1]kiadás'!$B$11</f>
        <v>16966.6</v>
      </c>
      <c r="R19" s="145">
        <f>'[1]kiadás'!$B$11</f>
        <v>16966.6</v>
      </c>
      <c r="S19" s="144"/>
      <c r="T19" s="145"/>
      <c r="U19" s="144"/>
      <c r="V19" s="47"/>
      <c r="W19" s="215"/>
      <c r="X19" s="47"/>
    </row>
    <row r="20" spans="3:24" ht="15" customHeight="1">
      <c r="C20" s="131"/>
      <c r="D20" s="759"/>
      <c r="E20" s="759"/>
      <c r="F20" s="759"/>
      <c r="G20" s="759"/>
      <c r="H20" s="759"/>
      <c r="I20" s="135"/>
      <c r="J20" s="754" t="s">
        <v>14</v>
      </c>
      <c r="K20" s="755"/>
      <c r="L20" s="758"/>
      <c r="M20" s="144">
        <v>0</v>
      </c>
      <c r="N20" s="144">
        <f>'[1]kiadás'!$C$11</f>
        <v>5512.402</v>
      </c>
      <c r="O20" s="144">
        <f>'[1]kiadás'!$C$11</f>
        <v>5512.402</v>
      </c>
      <c r="P20" s="144">
        <f>'[1]kiadás'!$C$11</f>
        <v>5512.402</v>
      </c>
      <c r="Q20" s="144">
        <f>'[1]kiadás'!$C$11</f>
        <v>5512.402</v>
      </c>
      <c r="R20" s="145">
        <f>'[1]kiadás'!$C$11</f>
        <v>5512.402</v>
      </c>
      <c r="S20" s="144"/>
      <c r="T20" s="145"/>
      <c r="U20" s="144"/>
      <c r="V20" s="47"/>
      <c r="W20" s="215"/>
      <c r="X20" s="47"/>
    </row>
    <row r="21" spans="3:24" ht="15" customHeight="1">
      <c r="C21" s="131"/>
      <c r="D21" s="759"/>
      <c r="E21" s="759"/>
      <c r="F21" s="759"/>
      <c r="G21" s="759"/>
      <c r="H21" s="759"/>
      <c r="I21" s="135"/>
      <c r="J21" s="754" t="s">
        <v>15</v>
      </c>
      <c r="K21" s="755"/>
      <c r="L21" s="758"/>
      <c r="M21" s="144">
        <v>1682679</v>
      </c>
      <c r="N21" s="144">
        <f>'[1]kiadás'!$D$11</f>
        <v>16700</v>
      </c>
      <c r="O21" s="144">
        <f>'[1]kiadás'!$D$11</f>
        <v>16700</v>
      </c>
      <c r="P21" s="144">
        <f>'[1]kiadás'!$D$11</f>
        <v>16700</v>
      </c>
      <c r="Q21" s="144">
        <f>'[1]kiadás'!$D$11</f>
        <v>16700</v>
      </c>
      <c r="R21" s="145">
        <f>'[1]kiadás'!$D$11</f>
        <v>16700</v>
      </c>
      <c r="S21" s="144"/>
      <c r="T21" s="145"/>
      <c r="U21" s="144"/>
      <c r="V21" s="47"/>
      <c r="W21" s="215"/>
      <c r="X21" s="47"/>
    </row>
    <row r="22" spans="3:24" ht="15" customHeight="1">
      <c r="C22" s="131"/>
      <c r="D22" s="759"/>
      <c r="E22" s="759"/>
      <c r="F22" s="759"/>
      <c r="G22" s="792" t="s">
        <v>121</v>
      </c>
      <c r="H22" s="792"/>
      <c r="I22" s="792"/>
      <c r="J22" s="792"/>
      <c r="K22" s="792"/>
      <c r="L22" s="792"/>
      <c r="M22" s="133">
        <f aca="true" t="shared" si="0" ref="M22:R22">M23</f>
        <v>0</v>
      </c>
      <c r="N22" s="133" t="e">
        <f t="shared" si="0"/>
        <v>#REF!</v>
      </c>
      <c r="O22" s="133" t="e">
        <f t="shared" si="0"/>
        <v>#REF!</v>
      </c>
      <c r="P22" s="133" t="e">
        <f t="shared" si="0"/>
        <v>#REF!</v>
      </c>
      <c r="Q22" s="133" t="e">
        <f t="shared" si="0"/>
        <v>#REF!</v>
      </c>
      <c r="R22" s="134" t="e">
        <f t="shared" si="0"/>
        <v>#REF!</v>
      </c>
      <c r="S22" s="133"/>
      <c r="T22" s="134"/>
      <c r="U22" s="133"/>
      <c r="W22" s="443"/>
      <c r="X22" s="47"/>
    </row>
    <row r="23" spans="3:24" ht="15" customHeight="1">
      <c r="C23" s="131"/>
      <c r="D23" s="759"/>
      <c r="E23" s="759"/>
      <c r="F23" s="759"/>
      <c r="G23" s="759"/>
      <c r="H23" s="759"/>
      <c r="I23" s="135"/>
      <c r="J23" s="754" t="s">
        <v>16</v>
      </c>
      <c r="K23" s="755"/>
      <c r="L23" s="758"/>
      <c r="M23" s="139">
        <v>0</v>
      </c>
      <c r="N23" s="139" t="e">
        <f>SUM('felhalmozási kiadások'!#REF!)</f>
        <v>#REF!</v>
      </c>
      <c r="O23" s="139" t="e">
        <f>SUM('felhalmozási kiadások'!#REF!)</f>
        <v>#REF!</v>
      </c>
      <c r="P23" s="139" t="e">
        <f>SUM('felhalmozási kiadások'!#REF!)</f>
        <v>#REF!</v>
      </c>
      <c r="Q23" s="139" t="e">
        <f>SUM('felhalmozási kiadások'!#REF!)</f>
        <v>#REF!</v>
      </c>
      <c r="R23" s="140" t="e">
        <f>SUM('felhalmozási kiadások'!#REF!)</f>
        <v>#REF!</v>
      </c>
      <c r="S23" s="139"/>
      <c r="T23" s="140"/>
      <c r="U23" s="139"/>
      <c r="V23" s="47"/>
      <c r="W23" s="215"/>
      <c r="X23" s="47"/>
    </row>
    <row r="24" spans="3:23" ht="13.5" thickBot="1">
      <c r="C24" s="766" t="s">
        <v>12</v>
      </c>
      <c r="D24" s="767"/>
      <c r="E24" s="767"/>
      <c r="F24" s="767"/>
      <c r="G24" s="767"/>
      <c r="H24" s="767"/>
      <c r="I24" s="767"/>
      <c r="J24" s="767"/>
      <c r="K24" s="767"/>
      <c r="L24" s="767"/>
      <c r="M24" s="141"/>
      <c r="N24" s="141" t="e">
        <f>SUM(N18,N22)</f>
        <v>#REF!</v>
      </c>
      <c r="O24" s="141" t="e">
        <f>SUM(O18,O22)</f>
        <v>#REF!</v>
      </c>
      <c r="P24" s="141" t="e">
        <f>SUM(P18,P22)</f>
        <v>#REF!</v>
      </c>
      <c r="Q24" s="141" t="e">
        <f>SUM(Q18,Q22)</f>
        <v>#REF!</v>
      </c>
      <c r="R24" s="142" t="e">
        <f>SUM(R18,R22)</f>
        <v>#REF!</v>
      </c>
      <c r="S24" s="143"/>
      <c r="T24" s="287"/>
      <c r="U24" s="143"/>
      <c r="V24" s="47"/>
      <c r="W24" s="215"/>
    </row>
    <row r="25" spans="3:23" ht="15" customHeight="1">
      <c r="C25" s="131"/>
      <c r="D25" s="768" t="s">
        <v>123</v>
      </c>
      <c r="E25" s="769"/>
      <c r="F25" s="769"/>
      <c r="G25" s="769"/>
      <c r="H25" s="769"/>
      <c r="I25" s="769"/>
      <c r="J25" s="769"/>
      <c r="K25" s="769"/>
      <c r="L25" s="769"/>
      <c r="M25" s="770"/>
      <c r="N25" s="129"/>
      <c r="O25" s="129"/>
      <c r="P25" s="129"/>
      <c r="Q25" s="129"/>
      <c r="R25" s="129"/>
      <c r="S25" s="130"/>
      <c r="T25" s="286"/>
      <c r="U25" s="130">
        <v>6944000</v>
      </c>
      <c r="W25" s="215"/>
    </row>
    <row r="26" spans="3:24" ht="12.75">
      <c r="C26" s="131"/>
      <c r="D26" s="759"/>
      <c r="E26" s="759"/>
      <c r="F26" s="759"/>
      <c r="G26" s="771" t="s">
        <v>120</v>
      </c>
      <c r="H26" s="772"/>
      <c r="I26" s="772"/>
      <c r="J26" s="772"/>
      <c r="K26" s="772"/>
      <c r="L26" s="773"/>
      <c r="M26" s="133">
        <f>M27+M28+M29</f>
        <v>1133420</v>
      </c>
      <c r="N26" s="133">
        <f>SUM(N27:N29)</f>
        <v>22658.796000000002</v>
      </c>
      <c r="O26" s="133">
        <f>SUM(O27:O29)</f>
        <v>22658.796000000002</v>
      </c>
      <c r="P26" s="133">
        <f>SUM(P27:P29)</f>
        <v>22658.796000000002</v>
      </c>
      <c r="Q26" s="133">
        <f>SUM(Q27:Q29)</f>
        <v>22658.796000000002</v>
      </c>
      <c r="R26" s="134">
        <f>SUM(R27:R29)</f>
        <v>22658.796000000002</v>
      </c>
      <c r="S26" s="133"/>
      <c r="T26" s="134"/>
      <c r="U26" s="133"/>
      <c r="X26" s="47"/>
    </row>
    <row r="27" spans="3:21" ht="12.75">
      <c r="C27" s="131"/>
      <c r="D27" s="759"/>
      <c r="E27" s="759"/>
      <c r="F27" s="759"/>
      <c r="G27" s="759"/>
      <c r="H27" s="759"/>
      <c r="I27" s="135"/>
      <c r="J27" s="754" t="s">
        <v>13</v>
      </c>
      <c r="K27" s="755"/>
      <c r="L27" s="758"/>
      <c r="M27" s="144">
        <v>0</v>
      </c>
      <c r="N27" s="144">
        <f>'[1]kiadás'!$B$15</f>
        <v>7442.8</v>
      </c>
      <c r="O27" s="144">
        <f>'[1]kiadás'!$B$15</f>
        <v>7442.8</v>
      </c>
      <c r="P27" s="144">
        <f>'[1]kiadás'!$B$15</f>
        <v>7442.8</v>
      </c>
      <c r="Q27" s="144">
        <f>'[1]kiadás'!$B$15</f>
        <v>7442.8</v>
      </c>
      <c r="R27" s="145">
        <f>'[1]kiadás'!$B$15</f>
        <v>7442.8</v>
      </c>
      <c r="S27" s="144"/>
      <c r="T27" s="145"/>
      <c r="U27" s="144"/>
    </row>
    <row r="28" spans="3:21" ht="12.75">
      <c r="C28" s="131"/>
      <c r="D28" s="759"/>
      <c r="E28" s="759"/>
      <c r="F28" s="759"/>
      <c r="G28" s="759"/>
      <c r="H28" s="759"/>
      <c r="I28" s="135"/>
      <c r="J28" s="754" t="s">
        <v>14</v>
      </c>
      <c r="K28" s="755"/>
      <c r="L28" s="758"/>
      <c r="M28" s="144">
        <v>0</v>
      </c>
      <c r="N28" s="144">
        <f>'[1]kiadás'!$C$15</f>
        <v>2215.9959999999996</v>
      </c>
      <c r="O28" s="144">
        <f>'[1]kiadás'!$C$15</f>
        <v>2215.9959999999996</v>
      </c>
      <c r="P28" s="144">
        <f>'[1]kiadás'!$C$15</f>
        <v>2215.9959999999996</v>
      </c>
      <c r="Q28" s="144">
        <f>'[1]kiadás'!$C$15</f>
        <v>2215.9959999999996</v>
      </c>
      <c r="R28" s="145">
        <f>'[1]kiadás'!$C$15</f>
        <v>2215.9959999999996</v>
      </c>
      <c r="S28" s="144"/>
      <c r="T28" s="145"/>
      <c r="U28" s="144"/>
    </row>
    <row r="29" spans="3:21" ht="12.75">
      <c r="C29" s="131"/>
      <c r="D29" s="759"/>
      <c r="E29" s="759"/>
      <c r="F29" s="759"/>
      <c r="G29" s="759"/>
      <c r="H29" s="759"/>
      <c r="I29" s="135"/>
      <c r="J29" s="754" t="s">
        <v>15</v>
      </c>
      <c r="K29" s="755"/>
      <c r="L29" s="758"/>
      <c r="M29" s="144">
        <v>1133420</v>
      </c>
      <c r="N29" s="144">
        <f>'[1]kiadás'!$D$15</f>
        <v>13000</v>
      </c>
      <c r="O29" s="144">
        <f>'[1]kiadás'!$D$15</f>
        <v>13000</v>
      </c>
      <c r="P29" s="144">
        <f>'[1]kiadás'!$D$15</f>
        <v>13000</v>
      </c>
      <c r="Q29" s="144">
        <f>'[1]kiadás'!$D$15</f>
        <v>13000</v>
      </c>
      <c r="R29" s="145">
        <f>'[1]kiadás'!$D$15</f>
        <v>13000</v>
      </c>
      <c r="S29" s="144"/>
      <c r="T29" s="145"/>
      <c r="U29" s="144"/>
    </row>
    <row r="30" spans="3:22" ht="12.75">
      <c r="C30" s="131"/>
      <c r="D30" s="759"/>
      <c r="E30" s="759"/>
      <c r="F30" s="759"/>
      <c r="G30" s="792" t="s">
        <v>121</v>
      </c>
      <c r="H30" s="792"/>
      <c r="I30" s="792"/>
      <c r="J30" s="792"/>
      <c r="K30" s="792"/>
      <c r="L30" s="792"/>
      <c r="M30" s="133"/>
      <c r="N30" s="133" t="e">
        <f>SUM(N31:N31)</f>
        <v>#REF!</v>
      </c>
      <c r="O30" s="133" t="e">
        <f>SUM(O31:O31)</f>
        <v>#REF!</v>
      </c>
      <c r="P30" s="133" t="e">
        <f>SUM(P31:P31)</f>
        <v>#REF!</v>
      </c>
      <c r="Q30" s="133" t="e">
        <f>SUM(Q31:Q31)</f>
        <v>#REF!</v>
      </c>
      <c r="R30" s="134" t="e">
        <f>SUM(R31:R31)</f>
        <v>#REF!</v>
      </c>
      <c r="S30" s="133"/>
      <c r="T30" s="134"/>
      <c r="U30" s="133"/>
      <c r="V30" s="47"/>
    </row>
    <row r="31" spans="3:21" ht="12.75">
      <c r="C31" s="131"/>
      <c r="D31" s="759"/>
      <c r="E31" s="759"/>
      <c r="F31" s="759"/>
      <c r="G31" s="759"/>
      <c r="H31" s="759"/>
      <c r="I31" s="135"/>
      <c r="J31" s="754" t="s">
        <v>16</v>
      </c>
      <c r="K31" s="755"/>
      <c r="L31" s="758"/>
      <c r="M31" s="139"/>
      <c r="N31" s="139" t="e">
        <f>SUM('felhalmozási kiadások'!#REF!)</f>
        <v>#REF!</v>
      </c>
      <c r="O31" s="139" t="e">
        <f>SUM('felhalmozási kiadások'!#REF!)</f>
        <v>#REF!</v>
      </c>
      <c r="P31" s="139" t="e">
        <f>SUM('felhalmozási kiadások'!#REF!)</f>
        <v>#REF!</v>
      </c>
      <c r="Q31" s="139" t="e">
        <f>SUM('felhalmozási kiadások'!#REF!,'felhalmozási kiadások'!#REF!)</f>
        <v>#REF!</v>
      </c>
      <c r="R31" s="140" t="e">
        <f>SUM('felhalmozási kiadások'!#REF!,'felhalmozási kiadások'!#REF!)</f>
        <v>#REF!</v>
      </c>
      <c r="S31" s="139"/>
      <c r="T31" s="140"/>
      <c r="U31" s="139"/>
    </row>
    <row r="32" spans="3:21" ht="13.5" thickBot="1">
      <c r="C32" s="766" t="s">
        <v>12</v>
      </c>
      <c r="D32" s="767"/>
      <c r="E32" s="767"/>
      <c r="F32" s="767"/>
      <c r="G32" s="767"/>
      <c r="H32" s="767"/>
      <c r="I32" s="767"/>
      <c r="J32" s="767"/>
      <c r="K32" s="767"/>
      <c r="L32" s="767"/>
      <c r="M32" s="141"/>
      <c r="N32" s="141" t="e">
        <f>SUM(N26,N30)</f>
        <v>#REF!</v>
      </c>
      <c r="O32" s="141" t="e">
        <f>SUM(O26,O30)</f>
        <v>#REF!</v>
      </c>
      <c r="P32" s="141" t="e">
        <f>SUM(P26,P30)</f>
        <v>#REF!</v>
      </c>
      <c r="Q32" s="141" t="e">
        <f>SUM(Q26,Q30)</f>
        <v>#REF!</v>
      </c>
      <c r="R32" s="142" t="e">
        <f>SUM(R26,R30)</f>
        <v>#REF!</v>
      </c>
      <c r="S32" s="143"/>
      <c r="T32" s="287"/>
      <c r="U32" s="143"/>
    </row>
    <row r="33" spans="3:21" ht="15" customHeight="1">
      <c r="C33" s="131"/>
      <c r="D33" s="768" t="s">
        <v>124</v>
      </c>
      <c r="E33" s="769"/>
      <c r="F33" s="769"/>
      <c r="G33" s="769"/>
      <c r="H33" s="769"/>
      <c r="I33" s="769"/>
      <c r="J33" s="769"/>
      <c r="K33" s="769"/>
      <c r="L33" s="769"/>
      <c r="M33" s="770"/>
      <c r="N33" s="129"/>
      <c r="O33" s="129"/>
      <c r="P33" s="129"/>
      <c r="Q33" s="129"/>
      <c r="R33" s="129"/>
      <c r="S33" s="402">
        <v>5569337</v>
      </c>
      <c r="T33" s="286"/>
      <c r="U33" s="130">
        <v>17404332</v>
      </c>
    </row>
    <row r="34" spans="3:21" ht="12.75">
      <c r="C34" s="131"/>
      <c r="D34" s="759"/>
      <c r="E34" s="759"/>
      <c r="F34" s="759"/>
      <c r="G34" s="771" t="s">
        <v>120</v>
      </c>
      <c r="H34" s="772"/>
      <c r="I34" s="772"/>
      <c r="J34" s="772"/>
      <c r="K34" s="772"/>
      <c r="L34" s="773"/>
      <c r="M34" s="133">
        <f>M35+M36+M37</f>
        <v>15427437</v>
      </c>
      <c r="N34" s="133">
        <f>SUM(N35:N37)</f>
        <v>7580.498</v>
      </c>
      <c r="O34" s="133">
        <f>SUM(O35:O37)</f>
        <v>7580.498</v>
      </c>
      <c r="P34" s="133">
        <f>SUM(P35:P37)</f>
        <v>7580.498</v>
      </c>
      <c r="Q34" s="133">
        <f>SUM(Q35:Q37)</f>
        <v>7580.498</v>
      </c>
      <c r="R34" s="134">
        <f>SUM(R35:R37)</f>
        <v>7580.498</v>
      </c>
      <c r="S34" s="146">
        <v>25467783</v>
      </c>
      <c r="T34" s="134">
        <v>10507312</v>
      </c>
      <c r="U34" s="133"/>
    </row>
    <row r="35" spans="3:21" ht="12.75">
      <c r="C35" s="131"/>
      <c r="D35" s="759"/>
      <c r="E35" s="759"/>
      <c r="F35" s="759"/>
      <c r="G35" s="759"/>
      <c r="H35" s="759"/>
      <c r="I35" s="135"/>
      <c r="J35" s="754" t="s">
        <v>13</v>
      </c>
      <c r="K35" s="755"/>
      <c r="L35" s="758"/>
      <c r="M35" s="147">
        <v>3326369</v>
      </c>
      <c r="N35" s="144">
        <f>'[1]kiadás'!$B$17</f>
        <v>3788.9</v>
      </c>
      <c r="O35" s="144">
        <f>'[1]kiadás'!$B$17</f>
        <v>3788.9</v>
      </c>
      <c r="P35" s="144">
        <f>'[1]kiadás'!$B$17</f>
        <v>3788.9</v>
      </c>
      <c r="Q35" s="144">
        <f>'[1]kiadás'!$B$17</f>
        <v>3788.9</v>
      </c>
      <c r="R35" s="145">
        <f>'[1]kiadás'!$B$17</f>
        <v>3788.9</v>
      </c>
      <c r="S35" s="146" t="s">
        <v>0</v>
      </c>
      <c r="T35" s="288">
        <v>135430</v>
      </c>
      <c r="U35" s="147"/>
    </row>
    <row r="36" spans="3:21" ht="12.75">
      <c r="C36" s="131"/>
      <c r="D36" s="759"/>
      <c r="E36" s="759"/>
      <c r="F36" s="759"/>
      <c r="G36" s="759"/>
      <c r="H36" s="759"/>
      <c r="I36" s="135"/>
      <c r="J36" s="754" t="s">
        <v>14</v>
      </c>
      <c r="K36" s="755"/>
      <c r="L36" s="758"/>
      <c r="M36" s="147">
        <v>806509</v>
      </c>
      <c r="N36" s="144">
        <f>'[1]kiadás'!$C$17</f>
        <v>1161.598</v>
      </c>
      <c r="O36" s="144">
        <f>'[1]kiadás'!$C$17</f>
        <v>1161.598</v>
      </c>
      <c r="P36" s="144">
        <f>'[1]kiadás'!$C$17</f>
        <v>1161.598</v>
      </c>
      <c r="Q36" s="144">
        <f>'[1]kiadás'!$C$17</f>
        <v>1161.598</v>
      </c>
      <c r="R36" s="145">
        <f>'[1]kiadás'!$C$17</f>
        <v>1161.598</v>
      </c>
      <c r="S36" s="146"/>
      <c r="T36" s="288"/>
      <c r="U36" s="147"/>
    </row>
    <row r="37" spans="3:22" ht="12.75">
      <c r="C37" s="131"/>
      <c r="D37" s="759"/>
      <c r="E37" s="759"/>
      <c r="F37" s="759"/>
      <c r="G37" s="759"/>
      <c r="H37" s="759"/>
      <c r="I37" s="135"/>
      <c r="J37" s="754" t="s">
        <v>100</v>
      </c>
      <c r="K37" s="755"/>
      <c r="L37" s="758"/>
      <c r="M37" s="206">
        <v>11294559</v>
      </c>
      <c r="N37" s="144">
        <f>'[1]kiadás'!$D$17</f>
        <v>2630</v>
      </c>
      <c r="O37" s="144">
        <f>'[1]kiadás'!$D$17</f>
        <v>2630</v>
      </c>
      <c r="P37" s="144">
        <f>'[1]kiadás'!$D$17</f>
        <v>2630</v>
      </c>
      <c r="Q37" s="144">
        <f>'[1]kiadás'!$D$17</f>
        <v>2630</v>
      </c>
      <c r="R37" s="145">
        <f>'[1]kiadás'!$D$17</f>
        <v>2630</v>
      </c>
      <c r="S37" s="146"/>
      <c r="T37" s="288"/>
      <c r="U37" s="147"/>
      <c r="V37" s="47"/>
    </row>
    <row r="38" spans="3:21" ht="12.75">
      <c r="C38" s="148"/>
      <c r="D38" s="149"/>
      <c r="E38" s="149"/>
      <c r="F38" s="149"/>
      <c r="G38" s="149"/>
      <c r="H38" s="149"/>
      <c r="I38" s="804" t="s">
        <v>121</v>
      </c>
      <c r="J38" s="805"/>
      <c r="K38" s="805"/>
      <c r="L38" s="806"/>
      <c r="M38" s="150">
        <f>M39+M40+M41+M42</f>
        <v>38995</v>
      </c>
      <c r="N38" s="151"/>
      <c r="O38" s="151"/>
      <c r="P38" s="151"/>
      <c r="Q38" s="151"/>
      <c r="R38" s="152"/>
      <c r="S38" s="146"/>
      <c r="T38" s="289"/>
      <c r="U38" s="153"/>
    </row>
    <row r="39" spans="3:21" ht="12.75">
      <c r="C39" s="148"/>
      <c r="D39" s="149"/>
      <c r="E39" s="149"/>
      <c r="F39" s="149"/>
      <c r="G39" s="149"/>
      <c r="H39" s="149"/>
      <c r="I39" s="154"/>
      <c r="J39" s="155" t="s">
        <v>16</v>
      </c>
      <c r="K39" s="156"/>
      <c r="L39" s="157"/>
      <c r="M39" s="158">
        <v>22024</v>
      </c>
      <c r="N39" s="151"/>
      <c r="O39" s="151"/>
      <c r="P39" s="151"/>
      <c r="Q39" s="151"/>
      <c r="R39" s="152"/>
      <c r="S39" s="146"/>
      <c r="T39" s="288"/>
      <c r="U39" s="147"/>
    </row>
    <row r="40" spans="3:22" ht="12.75">
      <c r="C40" s="148"/>
      <c r="D40" s="149"/>
      <c r="E40" s="149"/>
      <c r="F40" s="149"/>
      <c r="G40" s="149"/>
      <c r="H40" s="149"/>
      <c r="I40" s="205"/>
      <c r="J40" s="156" t="s">
        <v>17</v>
      </c>
      <c r="K40" s="156"/>
      <c r="L40" s="157"/>
      <c r="M40" s="158">
        <v>0</v>
      </c>
      <c r="N40" s="151"/>
      <c r="O40" s="151"/>
      <c r="P40" s="151"/>
      <c r="Q40" s="151"/>
      <c r="R40" s="152"/>
      <c r="S40" s="146"/>
      <c r="T40" s="288"/>
      <c r="U40" s="147"/>
      <c r="V40" s="47"/>
    </row>
    <row r="41" spans="3:21" ht="38.25">
      <c r="C41" s="148"/>
      <c r="D41" s="149"/>
      <c r="E41" s="149"/>
      <c r="F41" s="149"/>
      <c r="G41" s="149"/>
      <c r="H41" s="149"/>
      <c r="I41" s="205"/>
      <c r="J41" s="156" t="s">
        <v>259</v>
      </c>
      <c r="K41" s="156"/>
      <c r="L41" s="157"/>
      <c r="M41" s="158">
        <v>16971</v>
      </c>
      <c r="N41" s="151"/>
      <c r="O41" s="151"/>
      <c r="P41" s="151"/>
      <c r="Q41" s="151"/>
      <c r="R41" s="152"/>
      <c r="S41" s="146"/>
      <c r="T41" s="288"/>
      <c r="U41" s="147"/>
    </row>
    <row r="42" spans="3:22" ht="38.25">
      <c r="C42" s="148"/>
      <c r="D42" s="149"/>
      <c r="E42" s="149"/>
      <c r="F42" s="149"/>
      <c r="G42" s="149"/>
      <c r="H42" s="149"/>
      <c r="I42" s="205"/>
      <c r="J42" s="156" t="s">
        <v>260</v>
      </c>
      <c r="K42" s="156"/>
      <c r="L42" s="157"/>
      <c r="M42" s="158">
        <v>0</v>
      </c>
      <c r="N42" s="151"/>
      <c r="O42" s="151"/>
      <c r="P42" s="151"/>
      <c r="Q42" s="151"/>
      <c r="R42" s="152"/>
      <c r="S42" s="146"/>
      <c r="T42" s="288"/>
      <c r="U42" s="147"/>
      <c r="V42" s="47"/>
    </row>
    <row r="43" spans="3:23" ht="15" customHeight="1">
      <c r="C43" s="148"/>
      <c r="D43" s="149"/>
      <c r="E43" s="149"/>
      <c r="F43" s="149"/>
      <c r="G43" s="149"/>
      <c r="H43" s="149"/>
      <c r="I43" s="774" t="s">
        <v>46</v>
      </c>
      <c r="J43" s="775"/>
      <c r="K43" s="775"/>
      <c r="L43" s="776"/>
      <c r="M43" s="159">
        <v>0</v>
      </c>
      <c r="N43" s="151"/>
      <c r="O43" s="151"/>
      <c r="P43" s="151"/>
      <c r="Q43" s="151"/>
      <c r="R43" s="152"/>
      <c r="S43" s="160"/>
      <c r="T43" s="290"/>
      <c r="U43" s="160"/>
      <c r="W43" s="215"/>
    </row>
    <row r="44" spans="3:23" ht="13.5" thickBot="1">
      <c r="C44" s="766" t="s">
        <v>12</v>
      </c>
      <c r="D44" s="767"/>
      <c r="E44" s="767"/>
      <c r="F44" s="767"/>
      <c r="G44" s="767"/>
      <c r="H44" s="767"/>
      <c r="I44" s="767"/>
      <c r="J44" s="767"/>
      <c r="K44" s="767"/>
      <c r="L44" s="767"/>
      <c r="M44" s="141"/>
      <c r="N44" s="141">
        <f>SUM(N34)</f>
        <v>7580.498</v>
      </c>
      <c r="O44" s="141">
        <f>SUM(O34)</f>
        <v>7580.498</v>
      </c>
      <c r="P44" s="141">
        <f>SUM(P34)</f>
        <v>7580.498</v>
      </c>
      <c r="Q44" s="141">
        <f>SUM(Q34)</f>
        <v>7580.498</v>
      </c>
      <c r="R44" s="142">
        <f>SUM(R34)</f>
        <v>7580.498</v>
      </c>
      <c r="S44" s="143"/>
      <c r="T44" s="287"/>
      <c r="U44" s="143"/>
      <c r="W44" s="215"/>
    </row>
    <row r="45" spans="3:23" ht="13.5" thickBot="1">
      <c r="C45" s="161"/>
      <c r="D45" s="162"/>
      <c r="E45" s="163"/>
      <c r="F45" s="163"/>
      <c r="G45" s="163"/>
      <c r="H45" s="163"/>
      <c r="I45" s="163"/>
      <c r="J45" s="163"/>
      <c r="K45" s="163"/>
      <c r="L45" s="163"/>
      <c r="M45" s="164"/>
      <c r="N45" s="165"/>
      <c r="O45" s="165"/>
      <c r="P45" s="165"/>
      <c r="Q45" s="165"/>
      <c r="R45" s="165"/>
      <c r="S45" s="143"/>
      <c r="T45" s="287"/>
      <c r="U45" s="143"/>
      <c r="W45" s="215"/>
    </row>
    <row r="46" spans="3:23" ht="15" customHeight="1">
      <c r="C46" s="131"/>
      <c r="D46" s="786" t="s">
        <v>122</v>
      </c>
      <c r="E46" s="787"/>
      <c r="F46" s="787"/>
      <c r="G46" s="787"/>
      <c r="H46" s="787"/>
      <c r="I46" s="787"/>
      <c r="J46" s="787"/>
      <c r="K46" s="787"/>
      <c r="L46" s="787"/>
      <c r="M46" s="788"/>
      <c r="N46" s="165"/>
      <c r="O46" s="165"/>
      <c r="P46" s="165"/>
      <c r="Q46" s="165"/>
      <c r="R46" s="165"/>
      <c r="S46" s="130"/>
      <c r="T46" s="286"/>
      <c r="U46" s="130">
        <v>2500000</v>
      </c>
      <c r="W46" s="215"/>
    </row>
    <row r="47" spans="3:23" ht="15" customHeight="1">
      <c r="C47" s="131"/>
      <c r="D47" s="789"/>
      <c r="E47" s="790"/>
      <c r="F47" s="791"/>
      <c r="G47" s="771" t="s">
        <v>120</v>
      </c>
      <c r="H47" s="772"/>
      <c r="I47" s="772"/>
      <c r="J47" s="772"/>
      <c r="K47" s="772"/>
      <c r="L47" s="773"/>
      <c r="M47" s="133">
        <f>M48+M49+M50</f>
        <v>5385065</v>
      </c>
      <c r="N47" s="165"/>
      <c r="O47" s="165"/>
      <c r="P47" s="165"/>
      <c r="Q47" s="165"/>
      <c r="R47" s="165"/>
      <c r="S47" s="133"/>
      <c r="T47" s="134"/>
      <c r="U47" s="133"/>
      <c r="W47" s="215"/>
    </row>
    <row r="48" spans="3:21" ht="12.75">
      <c r="C48" s="131"/>
      <c r="D48" s="789"/>
      <c r="E48" s="790"/>
      <c r="F48" s="791"/>
      <c r="G48" s="789"/>
      <c r="H48" s="791"/>
      <c r="I48" s="135"/>
      <c r="J48" s="754" t="s">
        <v>13</v>
      </c>
      <c r="K48" s="755"/>
      <c r="L48" s="758"/>
      <c r="M48" s="144">
        <v>2206896</v>
      </c>
      <c r="N48" s="165"/>
      <c r="O48" s="165"/>
      <c r="P48" s="165"/>
      <c r="Q48" s="165"/>
      <c r="R48" s="165"/>
      <c r="S48" s="144"/>
      <c r="T48" s="145"/>
      <c r="U48" s="144"/>
    </row>
    <row r="49" spans="3:21" ht="15" customHeight="1">
      <c r="C49" s="131"/>
      <c r="D49" s="789"/>
      <c r="E49" s="790"/>
      <c r="F49" s="791"/>
      <c r="G49" s="789"/>
      <c r="H49" s="791"/>
      <c r="I49" s="135"/>
      <c r="J49" s="754" t="s">
        <v>14</v>
      </c>
      <c r="K49" s="755"/>
      <c r="L49" s="758"/>
      <c r="M49" s="144">
        <v>503944</v>
      </c>
      <c r="N49" s="165"/>
      <c r="O49" s="165"/>
      <c r="P49" s="165"/>
      <c r="Q49" s="165"/>
      <c r="R49" s="165"/>
      <c r="S49" s="144"/>
      <c r="T49" s="145"/>
      <c r="U49" s="144"/>
    </row>
    <row r="50" spans="3:22" ht="12.75">
      <c r="C50" s="131"/>
      <c r="D50" s="789"/>
      <c r="E50" s="790"/>
      <c r="F50" s="791"/>
      <c r="G50" s="789"/>
      <c r="H50" s="791"/>
      <c r="I50" s="135"/>
      <c r="J50" s="754" t="s">
        <v>15</v>
      </c>
      <c r="K50" s="755"/>
      <c r="L50" s="758"/>
      <c r="M50" s="144">
        <v>2674225</v>
      </c>
      <c r="N50" s="165"/>
      <c r="O50" s="165"/>
      <c r="P50" s="165"/>
      <c r="Q50" s="165"/>
      <c r="R50" s="165"/>
      <c r="S50" s="144"/>
      <c r="T50" s="145"/>
      <c r="U50" s="144"/>
      <c r="V50" s="47"/>
    </row>
    <row r="51" spans="3:21" ht="12.75">
      <c r="C51" s="299"/>
      <c r="D51" s="434"/>
      <c r="E51" s="434"/>
      <c r="F51" s="434"/>
      <c r="G51" s="434"/>
      <c r="H51" s="434"/>
      <c r="I51" s="757" t="s">
        <v>121</v>
      </c>
      <c r="J51" s="757"/>
      <c r="K51" s="435"/>
      <c r="L51" s="324"/>
      <c r="M51" s="301">
        <f>M52</f>
        <v>8800</v>
      </c>
      <c r="N51" s="436"/>
      <c r="O51" s="436"/>
      <c r="P51" s="436"/>
      <c r="Q51" s="436"/>
      <c r="R51" s="436"/>
      <c r="S51" s="303"/>
      <c r="T51" s="304"/>
      <c r="U51" s="303"/>
    </row>
    <row r="52" spans="3:21" ht="12.75">
      <c r="C52" s="299"/>
      <c r="D52" s="434"/>
      <c r="E52" s="434"/>
      <c r="F52" s="434"/>
      <c r="G52" s="434"/>
      <c r="H52" s="434"/>
      <c r="I52" s="437"/>
      <c r="J52" s="438" t="s">
        <v>16</v>
      </c>
      <c r="K52" s="156"/>
      <c r="L52" s="157"/>
      <c r="M52" s="151">
        <v>8800</v>
      </c>
      <c r="N52" s="165"/>
      <c r="O52" s="165"/>
      <c r="P52" s="165"/>
      <c r="Q52" s="165"/>
      <c r="R52" s="165"/>
      <c r="S52" s="144"/>
      <c r="T52" s="145"/>
      <c r="U52" s="144"/>
    </row>
    <row r="53" spans="3:21" ht="15" customHeight="1" thickBot="1">
      <c r="C53" s="783" t="s">
        <v>12</v>
      </c>
      <c r="D53" s="784"/>
      <c r="E53" s="784"/>
      <c r="F53" s="784"/>
      <c r="G53" s="784"/>
      <c r="H53" s="784"/>
      <c r="I53" s="784"/>
      <c r="J53" s="784"/>
      <c r="K53" s="784"/>
      <c r="L53" s="785"/>
      <c r="M53" s="141"/>
      <c r="N53" s="165"/>
      <c r="O53" s="165"/>
      <c r="P53" s="165"/>
      <c r="Q53" s="165"/>
      <c r="R53" s="165"/>
      <c r="S53" s="143"/>
      <c r="T53" s="287"/>
      <c r="U53" s="143"/>
    </row>
    <row r="54" spans="3:23" ht="30.75" customHeight="1">
      <c r="C54" s="131"/>
      <c r="D54" s="786" t="s">
        <v>125</v>
      </c>
      <c r="E54" s="787"/>
      <c r="F54" s="787"/>
      <c r="G54" s="787"/>
      <c r="H54" s="787"/>
      <c r="I54" s="787"/>
      <c r="J54" s="787"/>
      <c r="K54" s="787"/>
      <c r="L54" s="787"/>
      <c r="M54" s="788"/>
      <c r="N54" s="165"/>
      <c r="O54" s="165"/>
      <c r="P54" s="165"/>
      <c r="Q54" s="165"/>
      <c r="R54" s="165"/>
      <c r="S54" s="130"/>
      <c r="T54" s="564">
        <v>2703200</v>
      </c>
      <c r="U54" s="130"/>
      <c r="W54" s="47"/>
    </row>
    <row r="55" spans="3:21" ht="15" customHeight="1">
      <c r="C55" s="131"/>
      <c r="D55" s="789"/>
      <c r="E55" s="790"/>
      <c r="F55" s="791"/>
      <c r="G55" s="771" t="s">
        <v>120</v>
      </c>
      <c r="H55" s="772"/>
      <c r="I55" s="772"/>
      <c r="J55" s="772"/>
      <c r="K55" s="772"/>
      <c r="L55" s="773"/>
      <c r="M55" s="133">
        <f>M56+M57+M58</f>
        <v>3242787</v>
      </c>
      <c r="N55" s="165"/>
      <c r="O55" s="165"/>
      <c r="P55" s="165"/>
      <c r="Q55" s="165"/>
      <c r="R55" s="165"/>
      <c r="S55" s="133"/>
      <c r="T55" s="134"/>
      <c r="U55" s="133"/>
    </row>
    <row r="56" spans="3:21" ht="12.75">
      <c r="C56" s="131"/>
      <c r="D56" s="759"/>
      <c r="E56" s="759"/>
      <c r="F56" s="759"/>
      <c r="G56" s="759"/>
      <c r="H56" s="759"/>
      <c r="I56" s="135"/>
      <c r="J56" s="754" t="s">
        <v>13</v>
      </c>
      <c r="K56" s="755"/>
      <c r="L56" s="758"/>
      <c r="M56" s="144">
        <v>1243752</v>
      </c>
      <c r="N56" s="165"/>
      <c r="O56" s="165"/>
      <c r="P56" s="165"/>
      <c r="Q56" s="165"/>
      <c r="R56" s="165"/>
      <c r="S56" s="144"/>
      <c r="T56" s="145"/>
      <c r="U56" s="144"/>
    </row>
    <row r="57" spans="3:21" ht="12.75">
      <c r="C57" s="131"/>
      <c r="D57" s="759"/>
      <c r="E57" s="759"/>
      <c r="F57" s="759"/>
      <c r="G57" s="759"/>
      <c r="H57" s="759"/>
      <c r="I57" s="135"/>
      <c r="J57" s="754" t="s">
        <v>14</v>
      </c>
      <c r="K57" s="755"/>
      <c r="L57" s="758"/>
      <c r="M57" s="144">
        <v>265286</v>
      </c>
      <c r="N57" s="165"/>
      <c r="O57" s="165"/>
      <c r="P57" s="165"/>
      <c r="Q57" s="165"/>
      <c r="R57" s="165"/>
      <c r="S57" s="144"/>
      <c r="T57" s="145"/>
      <c r="U57" s="144"/>
    </row>
    <row r="58" spans="3:22" ht="12.75">
      <c r="C58" s="131"/>
      <c r="D58" s="759"/>
      <c r="E58" s="759"/>
      <c r="F58" s="759"/>
      <c r="G58" s="759"/>
      <c r="H58" s="759"/>
      <c r="I58" s="135"/>
      <c r="J58" s="754" t="s">
        <v>15</v>
      </c>
      <c r="K58" s="755"/>
      <c r="L58" s="758"/>
      <c r="M58" s="207">
        <v>1733749</v>
      </c>
      <c r="N58" s="208"/>
      <c r="O58" s="208"/>
      <c r="P58" s="208"/>
      <c r="Q58" s="208"/>
      <c r="R58" s="208"/>
      <c r="S58" s="207"/>
      <c r="T58" s="291"/>
      <c r="U58" s="207"/>
      <c r="V58" s="47"/>
    </row>
    <row r="59" spans="3:21" ht="13.5" thickBot="1">
      <c r="C59" s="766" t="s">
        <v>12</v>
      </c>
      <c r="D59" s="767"/>
      <c r="E59" s="767"/>
      <c r="F59" s="767"/>
      <c r="G59" s="767"/>
      <c r="H59" s="767"/>
      <c r="I59" s="767"/>
      <c r="J59" s="767"/>
      <c r="K59" s="767"/>
      <c r="L59" s="767"/>
      <c r="M59" s="141"/>
      <c r="N59" s="165"/>
      <c r="O59" s="165"/>
      <c r="P59" s="165"/>
      <c r="Q59" s="165"/>
      <c r="R59" s="165"/>
      <c r="S59" s="143"/>
      <c r="T59" s="287"/>
      <c r="U59" s="143"/>
    </row>
    <row r="60" spans="3:21" ht="12.75">
      <c r="C60" s="131"/>
      <c r="D60" s="768" t="s">
        <v>126</v>
      </c>
      <c r="E60" s="769"/>
      <c r="F60" s="769"/>
      <c r="G60" s="769"/>
      <c r="H60" s="769"/>
      <c r="I60" s="769"/>
      <c r="J60" s="769"/>
      <c r="K60" s="769"/>
      <c r="L60" s="769"/>
      <c r="M60" s="770"/>
      <c r="N60" s="129"/>
      <c r="O60" s="129"/>
      <c r="P60" s="129"/>
      <c r="Q60" s="129"/>
      <c r="R60" s="129"/>
      <c r="S60" s="130"/>
      <c r="T60" s="564"/>
      <c r="U60" s="130"/>
    </row>
    <row r="61" spans="3:21" ht="12.75">
      <c r="C61" s="131"/>
      <c r="D61" s="759"/>
      <c r="E61" s="759"/>
      <c r="F61" s="759"/>
      <c r="G61" s="771" t="s">
        <v>120</v>
      </c>
      <c r="H61" s="772"/>
      <c r="I61" s="772"/>
      <c r="J61" s="772"/>
      <c r="K61" s="772"/>
      <c r="L61" s="773"/>
      <c r="M61" s="133">
        <f>M62+M63+M64</f>
        <v>10738500</v>
      </c>
      <c r="N61" s="166"/>
      <c r="O61" s="166"/>
      <c r="P61" s="166"/>
      <c r="Q61" s="166"/>
      <c r="R61" s="166"/>
      <c r="S61" s="133"/>
      <c r="T61" s="134">
        <v>10738500</v>
      </c>
      <c r="U61" s="133"/>
    </row>
    <row r="62" spans="3:21" ht="12.75">
      <c r="C62" s="131"/>
      <c r="D62" s="759"/>
      <c r="E62" s="759"/>
      <c r="F62" s="759"/>
      <c r="G62" s="759"/>
      <c r="H62" s="759"/>
      <c r="I62" s="135"/>
      <c r="J62" s="754" t="s">
        <v>13</v>
      </c>
      <c r="K62" s="755"/>
      <c r="L62" s="758"/>
      <c r="M62" s="144">
        <v>0</v>
      </c>
      <c r="N62" s="166"/>
      <c r="O62" s="166"/>
      <c r="P62" s="166"/>
      <c r="Q62" s="166"/>
      <c r="R62" s="166"/>
      <c r="S62" s="144"/>
      <c r="T62" s="145"/>
      <c r="U62" s="144"/>
    </row>
    <row r="63" spans="3:21" ht="12.75">
      <c r="C63" s="131"/>
      <c r="D63" s="759"/>
      <c r="E63" s="759"/>
      <c r="F63" s="759"/>
      <c r="G63" s="759"/>
      <c r="H63" s="759"/>
      <c r="I63" s="135"/>
      <c r="J63" s="754" t="s">
        <v>14</v>
      </c>
      <c r="K63" s="755"/>
      <c r="L63" s="758"/>
      <c r="M63" s="144">
        <v>0</v>
      </c>
      <c r="N63" s="166"/>
      <c r="O63" s="166"/>
      <c r="P63" s="166"/>
      <c r="Q63" s="166"/>
      <c r="R63" s="166"/>
      <c r="S63" s="144"/>
      <c r="T63" s="145"/>
      <c r="U63" s="144"/>
    </row>
    <row r="64" spans="3:22" ht="12.75">
      <c r="C64" s="131"/>
      <c r="D64" s="759"/>
      <c r="E64" s="759"/>
      <c r="F64" s="759"/>
      <c r="G64" s="759"/>
      <c r="H64" s="759"/>
      <c r="I64" s="135"/>
      <c r="J64" s="754" t="s">
        <v>15</v>
      </c>
      <c r="K64" s="755"/>
      <c r="L64" s="758"/>
      <c r="M64" s="147">
        <v>10738500</v>
      </c>
      <c r="N64" s="166"/>
      <c r="O64" s="166"/>
      <c r="P64" s="166"/>
      <c r="Q64" s="166"/>
      <c r="R64" s="166"/>
      <c r="S64" s="147"/>
      <c r="T64" s="288"/>
      <c r="U64" s="147"/>
      <c r="V64" s="47"/>
    </row>
    <row r="65" spans="3:21" ht="13.5" thickBot="1">
      <c r="C65" s="766" t="s">
        <v>12</v>
      </c>
      <c r="D65" s="767"/>
      <c r="E65" s="767"/>
      <c r="F65" s="767"/>
      <c r="G65" s="767"/>
      <c r="H65" s="767"/>
      <c r="I65" s="767"/>
      <c r="J65" s="767"/>
      <c r="K65" s="767"/>
      <c r="L65" s="767"/>
      <c r="M65" s="141"/>
      <c r="N65" s="129"/>
      <c r="O65" s="129"/>
      <c r="P65" s="129"/>
      <c r="Q65" s="129"/>
      <c r="R65" s="129"/>
      <c r="S65" s="143"/>
      <c r="T65" s="287"/>
      <c r="U65" s="143"/>
    </row>
    <row r="66" spans="3:23" ht="29.25" customHeight="1">
      <c r="C66" s="131"/>
      <c r="D66" s="780" t="s">
        <v>127</v>
      </c>
      <c r="E66" s="781"/>
      <c r="F66" s="781"/>
      <c r="G66" s="781"/>
      <c r="H66" s="781"/>
      <c r="I66" s="781"/>
      <c r="J66" s="781"/>
      <c r="K66" s="781"/>
      <c r="L66" s="781"/>
      <c r="M66" s="782"/>
      <c r="N66" s="129"/>
      <c r="O66" s="129"/>
      <c r="P66" s="129"/>
      <c r="Q66" s="129"/>
      <c r="R66" s="129"/>
      <c r="S66" s="130"/>
      <c r="T66" s="286"/>
      <c r="U66" s="130"/>
      <c r="W66" s="47"/>
    </row>
    <row r="67" spans="3:21" ht="12.75">
      <c r="C67" s="131"/>
      <c r="D67" s="759"/>
      <c r="E67" s="759"/>
      <c r="F67" s="759"/>
      <c r="G67" s="771" t="s">
        <v>120</v>
      </c>
      <c r="H67" s="772"/>
      <c r="I67" s="772"/>
      <c r="J67" s="772"/>
      <c r="K67" s="772"/>
      <c r="L67" s="773"/>
      <c r="M67" s="133">
        <f>M68+M69+M70</f>
        <v>140000</v>
      </c>
      <c r="N67" s="166"/>
      <c r="O67" s="166"/>
      <c r="P67" s="166"/>
      <c r="Q67" s="166"/>
      <c r="R67" s="166"/>
      <c r="S67" s="133"/>
      <c r="T67" s="134"/>
      <c r="U67" s="133"/>
    </row>
    <row r="68" spans="3:21" ht="12.75">
      <c r="C68" s="131"/>
      <c r="D68" s="759"/>
      <c r="E68" s="759"/>
      <c r="F68" s="759"/>
      <c r="G68" s="759"/>
      <c r="H68" s="759"/>
      <c r="I68" s="135"/>
      <c r="J68" s="754" t="s">
        <v>13</v>
      </c>
      <c r="K68" s="755"/>
      <c r="L68" s="758"/>
      <c r="M68" s="144">
        <v>0</v>
      </c>
      <c r="N68" s="166"/>
      <c r="O68" s="166"/>
      <c r="P68" s="166"/>
      <c r="Q68" s="166"/>
      <c r="R68" s="166"/>
      <c r="S68" s="144"/>
      <c r="T68" s="145"/>
      <c r="U68" s="144"/>
    </row>
    <row r="69" spans="3:21" ht="12.75">
      <c r="C69" s="131"/>
      <c r="D69" s="759"/>
      <c r="E69" s="759"/>
      <c r="F69" s="759"/>
      <c r="G69" s="759"/>
      <c r="H69" s="759"/>
      <c r="I69" s="135"/>
      <c r="J69" s="754" t="s">
        <v>14</v>
      </c>
      <c r="K69" s="755"/>
      <c r="L69" s="758"/>
      <c r="M69" s="144">
        <v>0</v>
      </c>
      <c r="N69" s="166"/>
      <c r="O69" s="166"/>
      <c r="P69" s="166"/>
      <c r="Q69" s="166"/>
      <c r="R69" s="166"/>
      <c r="S69" s="144"/>
      <c r="T69" s="145"/>
      <c r="U69" s="144"/>
    </row>
    <row r="70" spans="3:22" ht="12.75">
      <c r="C70" s="131"/>
      <c r="D70" s="759"/>
      <c r="E70" s="759"/>
      <c r="F70" s="759"/>
      <c r="G70" s="759"/>
      <c r="H70" s="759"/>
      <c r="I70" s="135"/>
      <c r="J70" s="754" t="s">
        <v>15</v>
      </c>
      <c r="K70" s="755"/>
      <c r="L70" s="758"/>
      <c r="M70" s="144">
        <v>140000</v>
      </c>
      <c r="N70" s="166"/>
      <c r="O70" s="166"/>
      <c r="P70" s="166"/>
      <c r="Q70" s="166"/>
      <c r="R70" s="166"/>
      <c r="S70" s="144"/>
      <c r="T70" s="145"/>
      <c r="U70" s="144"/>
      <c r="V70" s="47"/>
    </row>
    <row r="71" spans="3:21" ht="13.5" thickBot="1">
      <c r="C71" s="766" t="s">
        <v>12</v>
      </c>
      <c r="D71" s="767"/>
      <c r="E71" s="767"/>
      <c r="F71" s="767"/>
      <c r="G71" s="767"/>
      <c r="H71" s="767"/>
      <c r="I71" s="767"/>
      <c r="J71" s="767"/>
      <c r="K71" s="767"/>
      <c r="L71" s="767"/>
      <c r="M71" s="141"/>
      <c r="N71" s="129"/>
      <c r="O71" s="129"/>
      <c r="P71" s="129"/>
      <c r="Q71" s="129"/>
      <c r="R71" s="129"/>
      <c r="S71" s="143"/>
      <c r="T71" s="287"/>
      <c r="U71" s="143"/>
    </row>
    <row r="72" spans="3:21" ht="12.75">
      <c r="C72" s="131"/>
      <c r="D72" s="768" t="s">
        <v>128</v>
      </c>
      <c r="E72" s="769"/>
      <c r="F72" s="769"/>
      <c r="G72" s="769"/>
      <c r="H72" s="769"/>
      <c r="I72" s="769"/>
      <c r="J72" s="769"/>
      <c r="K72" s="769"/>
      <c r="L72" s="769"/>
      <c r="M72" s="770"/>
      <c r="N72" s="129"/>
      <c r="O72" s="129"/>
      <c r="P72" s="129"/>
      <c r="Q72" s="129"/>
      <c r="R72" s="129"/>
      <c r="S72" s="130"/>
      <c r="T72" s="286"/>
      <c r="U72" s="130">
        <v>1461972</v>
      </c>
    </row>
    <row r="73" spans="3:21" ht="12.75">
      <c r="C73" s="131"/>
      <c r="D73" s="759"/>
      <c r="E73" s="759"/>
      <c r="F73" s="759"/>
      <c r="G73" s="771" t="s">
        <v>120</v>
      </c>
      <c r="H73" s="772"/>
      <c r="I73" s="772"/>
      <c r="J73" s="772"/>
      <c r="K73" s="772"/>
      <c r="L73" s="773"/>
      <c r="M73" s="133">
        <f>M74+M75+M76</f>
        <v>100153</v>
      </c>
      <c r="N73" s="166"/>
      <c r="O73" s="166"/>
      <c r="P73" s="166"/>
      <c r="Q73" s="166"/>
      <c r="R73" s="166"/>
      <c r="S73" s="133"/>
      <c r="T73" s="134"/>
      <c r="U73" s="133"/>
    </row>
    <row r="74" spans="3:21" ht="12.75">
      <c r="C74" s="131"/>
      <c r="D74" s="759"/>
      <c r="E74" s="759"/>
      <c r="F74" s="759"/>
      <c r="G74" s="759"/>
      <c r="H74" s="759"/>
      <c r="I74" s="135"/>
      <c r="J74" s="754" t="s">
        <v>13</v>
      </c>
      <c r="K74" s="755"/>
      <c r="L74" s="758"/>
      <c r="M74" s="144">
        <v>0</v>
      </c>
      <c r="N74" s="166"/>
      <c r="O74" s="166"/>
      <c r="P74" s="166"/>
      <c r="Q74" s="166"/>
      <c r="R74" s="166"/>
      <c r="S74" s="144"/>
      <c r="T74" s="145"/>
      <c r="U74" s="144"/>
    </row>
    <row r="75" spans="3:21" ht="12.75">
      <c r="C75" s="131"/>
      <c r="D75" s="759"/>
      <c r="E75" s="759"/>
      <c r="F75" s="759"/>
      <c r="G75" s="759"/>
      <c r="H75" s="759"/>
      <c r="I75" s="135"/>
      <c r="J75" s="754" t="s">
        <v>14</v>
      </c>
      <c r="K75" s="755"/>
      <c r="L75" s="758"/>
      <c r="M75" s="144">
        <v>0</v>
      </c>
      <c r="N75" s="166"/>
      <c r="O75" s="166"/>
      <c r="P75" s="166"/>
      <c r="Q75" s="166"/>
      <c r="R75" s="166"/>
      <c r="S75" s="144"/>
      <c r="T75" s="145"/>
      <c r="U75" s="144"/>
    </row>
    <row r="76" spans="3:21" ht="12.75">
      <c r="C76" s="131"/>
      <c r="D76" s="759"/>
      <c r="E76" s="759"/>
      <c r="F76" s="759"/>
      <c r="G76" s="759"/>
      <c r="H76" s="759"/>
      <c r="I76" s="135"/>
      <c r="J76" s="754" t="s">
        <v>15</v>
      </c>
      <c r="K76" s="755"/>
      <c r="L76" s="758"/>
      <c r="M76" s="144">
        <v>100153</v>
      </c>
      <c r="N76" s="166"/>
      <c r="O76" s="166"/>
      <c r="P76" s="166"/>
      <c r="Q76" s="166"/>
      <c r="R76" s="166"/>
      <c r="S76" s="144"/>
      <c r="T76" s="145"/>
      <c r="U76" s="144"/>
    </row>
    <row r="77" spans="3:22" ht="12.75">
      <c r="C77" s="148"/>
      <c r="D77" s="149"/>
      <c r="E77" s="149"/>
      <c r="F77" s="149"/>
      <c r="G77" s="149"/>
      <c r="H77" s="149"/>
      <c r="I77" s="774" t="s">
        <v>121</v>
      </c>
      <c r="J77" s="775"/>
      <c r="K77" s="775"/>
      <c r="L77" s="776"/>
      <c r="M77" s="159"/>
      <c r="N77" s="166"/>
      <c r="O77" s="166"/>
      <c r="P77" s="166"/>
      <c r="Q77" s="166"/>
      <c r="R77" s="166"/>
      <c r="S77" s="160"/>
      <c r="T77" s="290"/>
      <c r="U77" s="160"/>
      <c r="V77" s="47"/>
    </row>
    <row r="78" spans="3:21" ht="12.75">
      <c r="C78" s="148"/>
      <c r="D78" s="149"/>
      <c r="E78" s="149"/>
      <c r="F78" s="149"/>
      <c r="G78" s="149"/>
      <c r="H78" s="149"/>
      <c r="I78" s="154"/>
      <c r="J78" s="155" t="s">
        <v>16</v>
      </c>
      <c r="K78" s="156"/>
      <c r="L78" s="157"/>
      <c r="M78" s="151"/>
      <c r="N78" s="166"/>
      <c r="O78" s="166"/>
      <c r="P78" s="166"/>
      <c r="Q78" s="166"/>
      <c r="R78" s="166"/>
      <c r="S78" s="144"/>
      <c r="T78" s="145"/>
      <c r="U78" s="144"/>
    </row>
    <row r="79" spans="3:21" ht="13.5" thickBot="1">
      <c r="C79" s="766" t="s">
        <v>12</v>
      </c>
      <c r="D79" s="767"/>
      <c r="E79" s="767"/>
      <c r="F79" s="767"/>
      <c r="G79" s="767"/>
      <c r="H79" s="767"/>
      <c r="I79" s="767"/>
      <c r="J79" s="767"/>
      <c r="K79" s="767"/>
      <c r="L79" s="767"/>
      <c r="M79" s="141"/>
      <c r="N79" s="129"/>
      <c r="O79" s="129"/>
      <c r="P79" s="129"/>
      <c r="Q79" s="129"/>
      <c r="R79" s="129"/>
      <c r="S79" s="143"/>
      <c r="T79" s="287"/>
      <c r="U79" s="143"/>
    </row>
    <row r="80" spans="3:21" ht="12.75">
      <c r="C80" s="131"/>
      <c r="D80" s="777" t="s">
        <v>227</v>
      </c>
      <c r="E80" s="778"/>
      <c r="F80" s="778"/>
      <c r="G80" s="778"/>
      <c r="H80" s="778"/>
      <c r="I80" s="778"/>
      <c r="J80" s="778"/>
      <c r="K80" s="778"/>
      <c r="L80" s="778"/>
      <c r="M80" s="779"/>
      <c r="N80" s="129"/>
      <c r="O80" s="129"/>
      <c r="P80" s="129"/>
      <c r="Q80" s="129"/>
      <c r="R80" s="129"/>
      <c r="S80" s="130"/>
      <c r="T80" s="286"/>
      <c r="U80" s="130"/>
    </row>
    <row r="81" spans="3:21" ht="12.75">
      <c r="C81" s="131"/>
      <c r="D81" s="759"/>
      <c r="E81" s="759"/>
      <c r="F81" s="759"/>
      <c r="G81" s="771" t="s">
        <v>120</v>
      </c>
      <c r="H81" s="772"/>
      <c r="I81" s="772"/>
      <c r="J81" s="772"/>
      <c r="K81" s="772"/>
      <c r="L81" s="773"/>
      <c r="M81" s="133">
        <f>M82+M83+M84</f>
        <v>416221</v>
      </c>
      <c r="N81" s="166"/>
      <c r="O81" s="166"/>
      <c r="P81" s="166"/>
      <c r="Q81" s="166"/>
      <c r="R81" s="166"/>
      <c r="S81" s="133"/>
      <c r="T81" s="134"/>
      <c r="U81" s="133"/>
    </row>
    <row r="82" spans="3:21" ht="12.75">
      <c r="C82" s="131"/>
      <c r="D82" s="759"/>
      <c r="E82" s="759"/>
      <c r="F82" s="759"/>
      <c r="G82" s="759"/>
      <c r="H82" s="759"/>
      <c r="I82" s="135"/>
      <c r="J82" s="754" t="s">
        <v>13</v>
      </c>
      <c r="K82" s="755"/>
      <c r="L82" s="758"/>
      <c r="M82" s="144">
        <v>0</v>
      </c>
      <c r="N82" s="166"/>
      <c r="O82" s="166"/>
      <c r="P82" s="166"/>
      <c r="Q82" s="166"/>
      <c r="R82" s="166"/>
      <c r="S82" s="144"/>
      <c r="T82" s="145"/>
      <c r="U82" s="144"/>
    </row>
    <row r="83" spans="3:21" ht="12.75">
      <c r="C83" s="131"/>
      <c r="D83" s="759"/>
      <c r="E83" s="759"/>
      <c r="F83" s="759"/>
      <c r="G83" s="759"/>
      <c r="H83" s="759"/>
      <c r="I83" s="135"/>
      <c r="J83" s="754" t="s">
        <v>14</v>
      </c>
      <c r="K83" s="755"/>
      <c r="L83" s="758"/>
      <c r="M83" s="144">
        <v>0</v>
      </c>
      <c r="N83" s="166"/>
      <c r="O83" s="166"/>
      <c r="P83" s="166"/>
      <c r="Q83" s="166"/>
      <c r="R83" s="166"/>
      <c r="S83" s="144"/>
      <c r="T83" s="145"/>
      <c r="U83" s="144"/>
    </row>
    <row r="84" spans="3:22" ht="12.75">
      <c r="C84" s="131"/>
      <c r="D84" s="759"/>
      <c r="E84" s="759"/>
      <c r="F84" s="759"/>
      <c r="G84" s="759"/>
      <c r="H84" s="759"/>
      <c r="I84" s="135"/>
      <c r="J84" s="754" t="s">
        <v>15</v>
      </c>
      <c r="K84" s="755"/>
      <c r="L84" s="758"/>
      <c r="M84" s="144">
        <v>416221</v>
      </c>
      <c r="N84" s="166"/>
      <c r="O84" s="166"/>
      <c r="P84" s="166"/>
      <c r="Q84" s="166"/>
      <c r="R84" s="166"/>
      <c r="S84" s="144"/>
      <c r="T84" s="145"/>
      <c r="U84" s="144"/>
      <c r="V84" s="47"/>
    </row>
    <row r="85" spans="3:21" ht="13.5" thickBot="1">
      <c r="C85" s="766" t="s">
        <v>12</v>
      </c>
      <c r="D85" s="767"/>
      <c r="E85" s="767"/>
      <c r="F85" s="767"/>
      <c r="G85" s="767"/>
      <c r="H85" s="767"/>
      <c r="I85" s="767"/>
      <c r="J85" s="767"/>
      <c r="K85" s="767"/>
      <c r="L85" s="767"/>
      <c r="M85" s="141"/>
      <c r="N85" s="129"/>
      <c r="O85" s="129"/>
      <c r="P85" s="129"/>
      <c r="Q85" s="129"/>
      <c r="R85" s="129"/>
      <c r="S85" s="143"/>
      <c r="T85" s="287"/>
      <c r="U85" s="143"/>
    </row>
    <row r="86" spans="3:21" ht="12.75">
      <c r="C86" s="131"/>
      <c r="D86" s="768" t="s">
        <v>129</v>
      </c>
      <c r="E86" s="769"/>
      <c r="F86" s="769"/>
      <c r="G86" s="769"/>
      <c r="H86" s="769"/>
      <c r="I86" s="769"/>
      <c r="J86" s="769"/>
      <c r="K86" s="769"/>
      <c r="L86" s="769"/>
      <c r="M86" s="770"/>
      <c r="N86" s="129"/>
      <c r="O86" s="129"/>
      <c r="P86" s="129"/>
      <c r="Q86" s="129"/>
      <c r="R86" s="129"/>
      <c r="S86" s="130">
        <v>2347485</v>
      </c>
      <c r="T86" s="286"/>
      <c r="U86" s="130">
        <v>553600</v>
      </c>
    </row>
    <row r="87" spans="3:21" ht="12.75">
      <c r="C87" s="131"/>
      <c r="D87" s="759"/>
      <c r="E87" s="759"/>
      <c r="F87" s="759"/>
      <c r="G87" s="771" t="s">
        <v>120</v>
      </c>
      <c r="H87" s="772"/>
      <c r="I87" s="772"/>
      <c r="J87" s="772"/>
      <c r="K87" s="772"/>
      <c r="L87" s="773"/>
      <c r="M87" s="133">
        <f>M88+M89+M90</f>
        <v>2558848</v>
      </c>
      <c r="N87" s="166"/>
      <c r="O87" s="166"/>
      <c r="P87" s="166"/>
      <c r="Q87" s="166"/>
      <c r="R87" s="166"/>
      <c r="S87" s="133"/>
      <c r="T87" s="134"/>
      <c r="U87" s="133"/>
    </row>
    <row r="88" spans="3:21" ht="12.75">
      <c r="C88" s="131"/>
      <c r="D88" s="759"/>
      <c r="E88" s="759"/>
      <c r="F88" s="759"/>
      <c r="G88" s="759"/>
      <c r="H88" s="759"/>
      <c r="I88" s="135"/>
      <c r="J88" s="754" t="s">
        <v>13</v>
      </c>
      <c r="K88" s="755"/>
      <c r="L88" s="758"/>
      <c r="M88" s="144">
        <v>2072593</v>
      </c>
      <c r="N88" s="166"/>
      <c r="O88" s="166"/>
      <c r="P88" s="166"/>
      <c r="Q88" s="166"/>
      <c r="R88" s="166"/>
      <c r="S88" s="144"/>
      <c r="T88" s="145"/>
      <c r="U88" s="144"/>
    </row>
    <row r="89" spans="3:21" ht="12.75">
      <c r="C89" s="131"/>
      <c r="D89" s="759"/>
      <c r="E89" s="759"/>
      <c r="F89" s="759"/>
      <c r="G89" s="759"/>
      <c r="H89" s="759"/>
      <c r="I89" s="135"/>
      <c r="J89" s="754" t="s">
        <v>14</v>
      </c>
      <c r="K89" s="755"/>
      <c r="L89" s="758"/>
      <c r="M89" s="144">
        <v>469197</v>
      </c>
      <c r="N89" s="166"/>
      <c r="O89" s="166"/>
      <c r="P89" s="166"/>
      <c r="Q89" s="166"/>
      <c r="R89" s="166"/>
      <c r="S89" s="144"/>
      <c r="T89" s="145"/>
      <c r="U89" s="144"/>
    </row>
    <row r="90" spans="3:22" ht="12.75">
      <c r="C90" s="131"/>
      <c r="D90" s="759"/>
      <c r="E90" s="759"/>
      <c r="F90" s="759"/>
      <c r="G90" s="759"/>
      <c r="H90" s="759"/>
      <c r="I90" s="135"/>
      <c r="J90" s="754" t="s">
        <v>15</v>
      </c>
      <c r="K90" s="755"/>
      <c r="L90" s="758"/>
      <c r="M90" s="144">
        <v>17058</v>
      </c>
      <c r="N90" s="166"/>
      <c r="O90" s="166"/>
      <c r="P90" s="166"/>
      <c r="Q90" s="166"/>
      <c r="R90" s="166"/>
      <c r="S90" s="144"/>
      <c r="T90" s="145"/>
      <c r="U90" s="144"/>
      <c r="V90" s="47"/>
    </row>
    <row r="91" spans="3:21" ht="13.5" thickBot="1">
      <c r="C91" s="766" t="s">
        <v>12</v>
      </c>
      <c r="D91" s="767"/>
      <c r="E91" s="767"/>
      <c r="F91" s="767"/>
      <c r="G91" s="767"/>
      <c r="H91" s="767"/>
      <c r="I91" s="767"/>
      <c r="J91" s="767"/>
      <c r="K91" s="767"/>
      <c r="L91" s="767"/>
      <c r="M91" s="141"/>
      <c r="N91" s="129"/>
      <c r="O91" s="129"/>
      <c r="P91" s="129"/>
      <c r="Q91" s="129"/>
      <c r="R91" s="129"/>
      <c r="S91" s="143"/>
      <c r="T91" s="287"/>
      <c r="U91" s="143"/>
    </row>
    <row r="92" spans="3:21" ht="12.75">
      <c r="C92" s="131"/>
      <c r="D92" s="768" t="s">
        <v>130</v>
      </c>
      <c r="E92" s="769"/>
      <c r="F92" s="769"/>
      <c r="G92" s="769"/>
      <c r="H92" s="769"/>
      <c r="I92" s="769"/>
      <c r="J92" s="769"/>
      <c r="K92" s="769"/>
      <c r="L92" s="769"/>
      <c r="M92" s="770"/>
      <c r="N92" s="129"/>
      <c r="O92" s="129"/>
      <c r="P92" s="129"/>
      <c r="Q92" s="129"/>
      <c r="R92" s="129"/>
      <c r="S92" s="130"/>
      <c r="T92" s="286"/>
      <c r="U92" s="130"/>
    </row>
    <row r="93" spans="3:21" ht="12.75">
      <c r="C93" s="131"/>
      <c r="D93" s="759"/>
      <c r="E93" s="759"/>
      <c r="F93" s="759"/>
      <c r="G93" s="771" t="s">
        <v>120</v>
      </c>
      <c r="H93" s="772"/>
      <c r="I93" s="772"/>
      <c r="J93" s="772"/>
      <c r="K93" s="772"/>
      <c r="L93" s="773"/>
      <c r="M93" s="133">
        <f>M94+M95+M96</f>
        <v>200000</v>
      </c>
      <c r="N93" s="166"/>
      <c r="O93" s="166"/>
      <c r="P93" s="166"/>
      <c r="Q93" s="166"/>
      <c r="R93" s="166"/>
      <c r="S93" s="133"/>
      <c r="T93" s="134"/>
      <c r="U93" s="133"/>
    </row>
    <row r="94" spans="3:21" ht="12.75">
      <c r="C94" s="131"/>
      <c r="D94" s="759"/>
      <c r="E94" s="759"/>
      <c r="F94" s="759"/>
      <c r="G94" s="759"/>
      <c r="H94" s="759"/>
      <c r="I94" s="135"/>
      <c r="J94" s="754" t="s">
        <v>13</v>
      </c>
      <c r="K94" s="755"/>
      <c r="L94" s="758"/>
      <c r="M94" s="144">
        <v>0</v>
      </c>
      <c r="N94" s="166"/>
      <c r="O94" s="166"/>
      <c r="P94" s="166"/>
      <c r="Q94" s="166"/>
      <c r="R94" s="166"/>
      <c r="S94" s="144"/>
      <c r="T94" s="145"/>
      <c r="U94" s="144"/>
    </row>
    <row r="95" spans="3:21" ht="12.75">
      <c r="C95" s="131"/>
      <c r="D95" s="759"/>
      <c r="E95" s="759"/>
      <c r="F95" s="759"/>
      <c r="G95" s="759"/>
      <c r="H95" s="759"/>
      <c r="I95" s="135"/>
      <c r="J95" s="754" t="s">
        <v>14</v>
      </c>
      <c r="K95" s="755"/>
      <c r="L95" s="758"/>
      <c r="M95" s="144">
        <v>0</v>
      </c>
      <c r="N95" s="166"/>
      <c r="O95" s="166"/>
      <c r="P95" s="166"/>
      <c r="Q95" s="166"/>
      <c r="R95" s="166"/>
      <c r="S95" s="144"/>
      <c r="T95" s="145"/>
      <c r="U95" s="144"/>
    </row>
    <row r="96" spans="3:22" ht="12.75">
      <c r="C96" s="131"/>
      <c r="D96" s="759"/>
      <c r="E96" s="759"/>
      <c r="F96" s="759"/>
      <c r="G96" s="759"/>
      <c r="H96" s="759"/>
      <c r="I96" s="135"/>
      <c r="J96" s="754" t="s">
        <v>15</v>
      </c>
      <c r="K96" s="755"/>
      <c r="L96" s="758"/>
      <c r="M96" s="144">
        <v>200000</v>
      </c>
      <c r="N96" s="166"/>
      <c r="O96" s="166"/>
      <c r="P96" s="166"/>
      <c r="Q96" s="166"/>
      <c r="R96" s="166"/>
      <c r="S96" s="144"/>
      <c r="T96" s="145"/>
      <c r="U96" s="144"/>
      <c r="V96" s="47"/>
    </row>
    <row r="97" spans="3:21" ht="13.5" thickBot="1">
      <c r="C97" s="766" t="s">
        <v>12</v>
      </c>
      <c r="D97" s="767"/>
      <c r="E97" s="767"/>
      <c r="F97" s="767"/>
      <c r="G97" s="767"/>
      <c r="H97" s="767"/>
      <c r="I97" s="767"/>
      <c r="J97" s="767"/>
      <c r="K97" s="767"/>
      <c r="L97" s="767"/>
      <c r="M97" s="141"/>
      <c r="N97" s="129"/>
      <c r="O97" s="129"/>
      <c r="P97" s="129"/>
      <c r="Q97" s="129"/>
      <c r="R97" s="129"/>
      <c r="S97" s="143"/>
      <c r="T97" s="287"/>
      <c r="U97" s="143"/>
    </row>
    <row r="98" spans="3:21" ht="32.25" customHeight="1">
      <c r="C98" s="131"/>
      <c r="D98" s="768" t="s">
        <v>131</v>
      </c>
      <c r="E98" s="769"/>
      <c r="F98" s="769"/>
      <c r="G98" s="769"/>
      <c r="H98" s="769"/>
      <c r="I98" s="769"/>
      <c r="J98" s="769"/>
      <c r="K98" s="769"/>
      <c r="L98" s="769"/>
      <c r="M98" s="770"/>
      <c r="N98" s="129"/>
      <c r="O98" s="129"/>
      <c r="P98" s="129"/>
      <c r="Q98" s="129"/>
      <c r="R98" s="129"/>
      <c r="S98" s="130"/>
      <c r="T98" s="286"/>
      <c r="U98" s="130"/>
    </row>
    <row r="99" spans="3:21" ht="12.75">
      <c r="C99" s="131"/>
      <c r="D99" s="759"/>
      <c r="E99" s="759"/>
      <c r="F99" s="759"/>
      <c r="G99" s="771" t="s">
        <v>120</v>
      </c>
      <c r="H99" s="772"/>
      <c r="I99" s="772"/>
      <c r="J99" s="772"/>
      <c r="K99" s="772"/>
      <c r="L99" s="773"/>
      <c r="M99" s="133"/>
      <c r="N99" s="166"/>
      <c r="O99" s="166"/>
      <c r="P99" s="166"/>
      <c r="Q99" s="166"/>
      <c r="R99" s="166"/>
      <c r="S99" s="133"/>
      <c r="T99" s="134">
        <v>492424</v>
      </c>
      <c r="U99" s="133"/>
    </row>
    <row r="100" spans="3:21" ht="12.75">
      <c r="C100" s="131"/>
      <c r="D100" s="759"/>
      <c r="E100" s="759"/>
      <c r="F100" s="759"/>
      <c r="G100" s="759"/>
      <c r="H100" s="759"/>
      <c r="I100" s="135"/>
      <c r="J100" s="754" t="s">
        <v>13</v>
      </c>
      <c r="K100" s="755"/>
      <c r="L100" s="758"/>
      <c r="M100" s="144"/>
      <c r="N100" s="166"/>
      <c r="O100" s="166"/>
      <c r="P100" s="166"/>
      <c r="Q100" s="166"/>
      <c r="R100" s="166"/>
      <c r="S100" s="144"/>
      <c r="T100" s="145"/>
      <c r="U100" s="144"/>
    </row>
    <row r="101" spans="3:21" ht="12.75">
      <c r="C101" s="131"/>
      <c r="D101" s="759"/>
      <c r="E101" s="759"/>
      <c r="F101" s="759"/>
      <c r="G101" s="759"/>
      <c r="H101" s="759"/>
      <c r="I101" s="135"/>
      <c r="J101" s="754" t="s">
        <v>14</v>
      </c>
      <c r="K101" s="755"/>
      <c r="L101" s="758"/>
      <c r="M101" s="144"/>
      <c r="N101" s="166"/>
      <c r="O101" s="166"/>
      <c r="P101" s="166"/>
      <c r="Q101" s="166"/>
      <c r="R101" s="166"/>
      <c r="S101" s="144"/>
      <c r="T101" s="145"/>
      <c r="U101" s="144"/>
    </row>
    <row r="102" spans="3:21" ht="12.75">
      <c r="C102" s="131"/>
      <c r="D102" s="759"/>
      <c r="E102" s="759"/>
      <c r="F102" s="759"/>
      <c r="G102" s="759"/>
      <c r="H102" s="759"/>
      <c r="I102" s="135"/>
      <c r="J102" s="754" t="s">
        <v>15</v>
      </c>
      <c r="K102" s="755"/>
      <c r="L102" s="758"/>
      <c r="M102" s="206"/>
      <c r="N102" s="166"/>
      <c r="O102" s="166"/>
      <c r="P102" s="166"/>
      <c r="Q102" s="166"/>
      <c r="R102" s="166"/>
      <c r="S102" s="147"/>
      <c r="T102" s="288"/>
      <c r="U102" s="147"/>
    </row>
    <row r="103" spans="3:22" ht="12.75">
      <c r="C103" s="148"/>
      <c r="D103" s="149"/>
      <c r="E103" s="149"/>
      <c r="F103" s="149"/>
      <c r="G103" s="149"/>
      <c r="H103" s="149"/>
      <c r="I103" s="154"/>
      <c r="J103" s="795" t="s">
        <v>121</v>
      </c>
      <c r="K103" s="796"/>
      <c r="L103" s="797"/>
      <c r="M103" s="159"/>
      <c r="N103" s="166"/>
      <c r="O103" s="166"/>
      <c r="P103" s="166"/>
      <c r="Q103" s="166"/>
      <c r="R103" s="166"/>
      <c r="S103" s="160"/>
      <c r="T103" s="290"/>
      <c r="U103" s="160"/>
      <c r="V103" s="47"/>
    </row>
    <row r="104" spans="3:21" ht="12.75">
      <c r="C104" s="148"/>
      <c r="D104" s="149"/>
      <c r="E104" s="149"/>
      <c r="F104" s="149"/>
      <c r="G104" s="149"/>
      <c r="H104" s="149"/>
      <c r="I104" s="154"/>
      <c r="J104" s="754" t="s">
        <v>16</v>
      </c>
      <c r="K104" s="755"/>
      <c r="L104" s="758"/>
      <c r="M104" s="158"/>
      <c r="N104" s="166"/>
      <c r="O104" s="166"/>
      <c r="P104" s="166"/>
      <c r="Q104" s="166"/>
      <c r="R104" s="166"/>
      <c r="S104" s="147"/>
      <c r="T104" s="288"/>
      <c r="U104" s="147"/>
    </row>
    <row r="105" spans="3:21" ht="13.5" thickBot="1">
      <c r="C105" s="766" t="s">
        <v>12</v>
      </c>
      <c r="D105" s="767"/>
      <c r="E105" s="767"/>
      <c r="F105" s="767"/>
      <c r="G105" s="767"/>
      <c r="H105" s="767"/>
      <c r="I105" s="767"/>
      <c r="J105" s="767"/>
      <c r="K105" s="767"/>
      <c r="L105" s="767"/>
      <c r="M105" s="141"/>
      <c r="N105" s="129"/>
      <c r="O105" s="129"/>
      <c r="P105" s="129"/>
      <c r="Q105" s="129"/>
      <c r="R105" s="129"/>
      <c r="S105" s="143"/>
      <c r="T105" s="287"/>
      <c r="U105" s="143"/>
    </row>
    <row r="106" spans="3:21" ht="12.75">
      <c r="C106" s="131"/>
      <c r="D106" s="768" t="s">
        <v>132</v>
      </c>
      <c r="E106" s="769"/>
      <c r="F106" s="769"/>
      <c r="G106" s="769"/>
      <c r="H106" s="769"/>
      <c r="I106" s="769"/>
      <c r="J106" s="769"/>
      <c r="K106" s="769"/>
      <c r="L106" s="769"/>
      <c r="M106" s="770"/>
      <c r="N106" s="129"/>
      <c r="O106" s="129"/>
      <c r="P106" s="129"/>
      <c r="Q106" s="129"/>
      <c r="R106" s="129"/>
      <c r="S106" s="130"/>
      <c r="T106" s="286"/>
      <c r="U106" s="130"/>
    </row>
    <row r="107" spans="3:21" ht="12.75">
      <c r="C107" s="131"/>
      <c r="D107" s="759"/>
      <c r="E107" s="759"/>
      <c r="F107" s="759"/>
      <c r="G107" s="771" t="s">
        <v>120</v>
      </c>
      <c r="H107" s="772"/>
      <c r="I107" s="772"/>
      <c r="J107" s="772"/>
      <c r="K107" s="772"/>
      <c r="L107" s="773"/>
      <c r="M107" s="133">
        <f>M108+M109+M110</f>
        <v>36362642</v>
      </c>
      <c r="N107" s="166"/>
      <c r="O107" s="166"/>
      <c r="P107" s="166"/>
      <c r="Q107" s="166"/>
      <c r="R107" s="166"/>
      <c r="S107" s="133">
        <v>421815</v>
      </c>
      <c r="T107" s="134">
        <v>24054885</v>
      </c>
      <c r="U107" s="133"/>
    </row>
    <row r="108" spans="3:21" ht="12.75">
      <c r="C108" s="131"/>
      <c r="D108" s="759"/>
      <c r="E108" s="759"/>
      <c r="F108" s="759"/>
      <c r="G108" s="759"/>
      <c r="H108" s="759"/>
      <c r="I108" s="135"/>
      <c r="J108" s="754" t="s">
        <v>13</v>
      </c>
      <c r="K108" s="755"/>
      <c r="L108" s="758"/>
      <c r="M108" s="144">
        <v>28873340</v>
      </c>
      <c r="N108" s="166"/>
      <c r="O108" s="166"/>
      <c r="P108" s="166"/>
      <c r="Q108" s="166"/>
      <c r="R108" s="166"/>
      <c r="S108" s="144"/>
      <c r="T108" s="145"/>
      <c r="U108" s="144"/>
    </row>
    <row r="109" spans="3:21" ht="12.75">
      <c r="C109" s="131"/>
      <c r="D109" s="759"/>
      <c r="E109" s="759"/>
      <c r="F109" s="759"/>
      <c r="G109" s="759"/>
      <c r="H109" s="759"/>
      <c r="I109" s="135"/>
      <c r="J109" s="754" t="s">
        <v>14</v>
      </c>
      <c r="K109" s="755"/>
      <c r="L109" s="758"/>
      <c r="M109" s="144">
        <v>3380338</v>
      </c>
      <c r="N109" s="166"/>
      <c r="O109" s="166"/>
      <c r="P109" s="166"/>
      <c r="Q109" s="166"/>
      <c r="R109" s="166"/>
      <c r="S109" s="144"/>
      <c r="T109" s="145"/>
      <c r="U109" s="144"/>
    </row>
    <row r="110" spans="3:21" ht="12.75">
      <c r="C110" s="131"/>
      <c r="D110" s="759"/>
      <c r="E110" s="759"/>
      <c r="F110" s="759"/>
      <c r="G110" s="759"/>
      <c r="H110" s="759"/>
      <c r="I110" s="135"/>
      <c r="J110" s="754" t="s">
        <v>15</v>
      </c>
      <c r="K110" s="755"/>
      <c r="L110" s="758"/>
      <c r="M110" s="192">
        <v>4108964</v>
      </c>
      <c r="N110" s="166"/>
      <c r="O110" s="166"/>
      <c r="P110" s="166"/>
      <c r="Q110" s="166"/>
      <c r="R110" s="166"/>
      <c r="S110" s="151"/>
      <c r="T110" s="152"/>
      <c r="U110" s="144"/>
    </row>
    <row r="111" spans="3:22" ht="12.75">
      <c r="C111" s="148"/>
      <c r="D111" s="149"/>
      <c r="E111" s="149"/>
      <c r="F111" s="149"/>
      <c r="G111" s="149"/>
      <c r="H111" s="149"/>
      <c r="I111" s="166"/>
      <c r="J111" s="167" t="s">
        <v>121</v>
      </c>
      <c r="K111" s="167"/>
      <c r="L111" s="167"/>
      <c r="M111" s="168">
        <f>M112</f>
        <v>11702948</v>
      </c>
      <c r="N111" s="169"/>
      <c r="O111" s="169"/>
      <c r="P111" s="169"/>
      <c r="Q111" s="169"/>
      <c r="R111" s="169"/>
      <c r="S111" s="169"/>
      <c r="T111" s="308">
        <f>T112</f>
        <v>11289118</v>
      </c>
      <c r="U111" s="169"/>
      <c r="V111" s="47"/>
    </row>
    <row r="112" spans="3:21" ht="12.75">
      <c r="C112" s="148"/>
      <c r="D112" s="149"/>
      <c r="E112" s="149"/>
      <c r="F112" s="149"/>
      <c r="G112" s="149"/>
      <c r="H112" s="149"/>
      <c r="I112" s="170"/>
      <c r="J112" s="810" t="s">
        <v>16</v>
      </c>
      <c r="K112" s="811"/>
      <c r="L112" s="812"/>
      <c r="M112" s="207">
        <v>11702948</v>
      </c>
      <c r="N112" s="361"/>
      <c r="O112" s="361"/>
      <c r="P112" s="361"/>
      <c r="Q112" s="361"/>
      <c r="R112" s="361"/>
      <c r="S112" s="362"/>
      <c r="T112" s="363">
        <v>11289118</v>
      </c>
      <c r="U112" s="207"/>
    </row>
    <row r="113" spans="3:21" ht="12.75">
      <c r="C113" s="148"/>
      <c r="D113" s="149"/>
      <c r="E113" s="149"/>
      <c r="F113" s="149"/>
      <c r="G113" s="149"/>
      <c r="H113" s="149"/>
      <c r="I113" s="170"/>
      <c r="J113" s="440" t="s">
        <v>17</v>
      </c>
      <c r="K113" s="441"/>
      <c r="L113" s="442"/>
      <c r="M113" s="360">
        <v>0</v>
      </c>
      <c r="N113" s="361"/>
      <c r="O113" s="361"/>
      <c r="P113" s="361"/>
      <c r="Q113" s="361"/>
      <c r="R113" s="361"/>
      <c r="S113" s="362"/>
      <c r="T113" s="363"/>
      <c r="U113" s="207"/>
    </row>
    <row r="114" spans="3:21" ht="13.5" thickBot="1">
      <c r="C114" s="766" t="s">
        <v>12</v>
      </c>
      <c r="D114" s="767"/>
      <c r="E114" s="767"/>
      <c r="F114" s="767"/>
      <c r="G114" s="767"/>
      <c r="H114" s="767"/>
      <c r="I114" s="767"/>
      <c r="J114" s="767"/>
      <c r="K114" s="767"/>
      <c r="L114" s="767"/>
      <c r="M114" s="141"/>
      <c r="N114" s="129"/>
      <c r="O114" s="129"/>
      <c r="P114" s="129"/>
      <c r="Q114" s="129"/>
      <c r="R114" s="129"/>
      <c r="S114" s="143"/>
      <c r="T114" s="287"/>
      <c r="U114" s="143"/>
    </row>
    <row r="115" spans="3:21" ht="12.75">
      <c r="C115" s="131"/>
      <c r="D115" s="768" t="s">
        <v>133</v>
      </c>
      <c r="E115" s="769"/>
      <c r="F115" s="769"/>
      <c r="G115" s="769"/>
      <c r="H115" s="769"/>
      <c r="I115" s="769"/>
      <c r="J115" s="769"/>
      <c r="K115" s="769"/>
      <c r="L115" s="769"/>
      <c r="M115" s="770"/>
      <c r="N115" s="129"/>
      <c r="O115" s="129"/>
      <c r="P115" s="129"/>
      <c r="Q115" s="129"/>
      <c r="R115" s="129"/>
      <c r="S115" s="130"/>
      <c r="T115" s="286"/>
      <c r="U115" s="130">
        <v>1725200</v>
      </c>
    </row>
    <row r="116" spans="3:21" ht="12.75">
      <c r="C116" s="131"/>
      <c r="D116" s="759"/>
      <c r="E116" s="759"/>
      <c r="F116" s="759"/>
      <c r="G116" s="771" t="s">
        <v>120</v>
      </c>
      <c r="H116" s="772"/>
      <c r="I116" s="772"/>
      <c r="J116" s="772"/>
      <c r="K116" s="772"/>
      <c r="L116" s="773"/>
      <c r="M116" s="306">
        <f>M117+M118+M119</f>
        <v>100782</v>
      </c>
      <c r="N116" s="166"/>
      <c r="O116" s="166"/>
      <c r="P116" s="166"/>
      <c r="Q116" s="166"/>
      <c r="R116" s="166"/>
      <c r="S116" s="133"/>
      <c r="T116" s="134"/>
      <c r="U116" s="133"/>
    </row>
    <row r="117" spans="3:21" ht="12.75">
      <c r="C117" s="131"/>
      <c r="D117" s="759"/>
      <c r="E117" s="759"/>
      <c r="F117" s="759"/>
      <c r="G117" s="759"/>
      <c r="H117" s="759"/>
      <c r="I117" s="135"/>
      <c r="J117" s="754" t="s">
        <v>13</v>
      </c>
      <c r="K117" s="755"/>
      <c r="L117" s="758"/>
      <c r="M117" s="144">
        <v>0</v>
      </c>
      <c r="N117" s="166"/>
      <c r="O117" s="166"/>
      <c r="P117" s="166"/>
      <c r="Q117" s="166"/>
      <c r="R117" s="166"/>
      <c r="S117" s="144"/>
      <c r="T117" s="145"/>
      <c r="U117" s="144"/>
    </row>
    <row r="118" spans="3:21" ht="12.75">
      <c r="C118" s="131"/>
      <c r="D118" s="759"/>
      <c r="E118" s="759"/>
      <c r="F118" s="759"/>
      <c r="G118" s="759"/>
      <c r="H118" s="759"/>
      <c r="I118" s="135"/>
      <c r="J118" s="754" t="s">
        <v>14</v>
      </c>
      <c r="K118" s="755"/>
      <c r="L118" s="758"/>
      <c r="M118" s="144">
        <v>0</v>
      </c>
      <c r="N118" s="166"/>
      <c r="O118" s="166"/>
      <c r="P118" s="166"/>
      <c r="Q118" s="166"/>
      <c r="R118" s="166"/>
      <c r="S118" s="144"/>
      <c r="T118" s="145"/>
      <c r="U118" s="144"/>
    </row>
    <row r="119" spans="3:21" ht="12.75">
      <c r="C119" s="131"/>
      <c r="D119" s="759"/>
      <c r="E119" s="759"/>
      <c r="F119" s="759"/>
      <c r="G119" s="759"/>
      <c r="H119" s="759"/>
      <c r="I119" s="135"/>
      <c r="J119" s="754" t="s">
        <v>15</v>
      </c>
      <c r="K119" s="755"/>
      <c r="L119" s="758"/>
      <c r="M119" s="144">
        <v>100782</v>
      </c>
      <c r="N119" s="166"/>
      <c r="O119" s="166"/>
      <c r="P119" s="166"/>
      <c r="Q119" s="166"/>
      <c r="R119" s="166"/>
      <c r="S119" s="144"/>
      <c r="T119" s="145"/>
      <c r="U119" s="144"/>
    </row>
    <row r="120" spans="3:22" ht="15.75" customHeight="1">
      <c r="C120" s="148"/>
      <c r="D120" s="149"/>
      <c r="E120" s="149"/>
      <c r="F120" s="149"/>
      <c r="G120" s="149"/>
      <c r="H120" s="149"/>
      <c r="I120" s="154"/>
      <c r="J120" s="763" t="s">
        <v>121</v>
      </c>
      <c r="K120" s="764"/>
      <c r="L120" s="157"/>
      <c r="M120" s="301">
        <f>M121+M122</f>
        <v>0</v>
      </c>
      <c r="N120" s="302"/>
      <c r="O120" s="302"/>
      <c r="P120" s="302"/>
      <c r="Q120" s="302"/>
      <c r="R120" s="302"/>
      <c r="S120" s="303"/>
      <c r="T120" s="304"/>
      <c r="U120" s="303"/>
      <c r="V120" s="47"/>
    </row>
    <row r="121" spans="3:21" ht="12.75">
      <c r="C121" s="148"/>
      <c r="D121" s="149"/>
      <c r="E121" s="149"/>
      <c r="F121" s="149"/>
      <c r="G121" s="149"/>
      <c r="H121" s="149"/>
      <c r="I121" s="154"/>
      <c r="J121" s="155" t="s">
        <v>16</v>
      </c>
      <c r="K121" s="156"/>
      <c r="L121" s="157"/>
      <c r="M121" s="151">
        <v>0</v>
      </c>
      <c r="N121" s="166"/>
      <c r="O121" s="166"/>
      <c r="P121" s="166"/>
      <c r="Q121" s="166"/>
      <c r="R121" s="166"/>
      <c r="S121" s="144"/>
      <c r="T121" s="145"/>
      <c r="U121" s="144"/>
    </row>
    <row r="122" spans="3:21" ht="12.75">
      <c r="C122" s="148"/>
      <c r="D122" s="149"/>
      <c r="E122" s="149"/>
      <c r="F122" s="149"/>
      <c r="G122" s="149"/>
      <c r="H122" s="149"/>
      <c r="I122" s="154"/>
      <c r="J122" s="155" t="s">
        <v>17</v>
      </c>
      <c r="K122" s="156"/>
      <c r="L122" s="157"/>
      <c r="M122" s="151">
        <v>0</v>
      </c>
      <c r="N122" s="166"/>
      <c r="O122" s="166"/>
      <c r="P122" s="166"/>
      <c r="Q122" s="166"/>
      <c r="R122" s="166"/>
      <c r="S122" s="144"/>
      <c r="T122" s="145"/>
      <c r="U122" s="144"/>
    </row>
    <row r="123" spans="3:21" ht="13.5" thickBot="1">
      <c r="C123" s="766" t="s">
        <v>12</v>
      </c>
      <c r="D123" s="767"/>
      <c r="E123" s="767"/>
      <c r="F123" s="767"/>
      <c r="G123" s="767"/>
      <c r="H123" s="767"/>
      <c r="I123" s="767"/>
      <c r="J123" s="767"/>
      <c r="K123" s="767"/>
      <c r="L123" s="767"/>
      <c r="M123" s="141"/>
      <c r="N123" s="129"/>
      <c r="O123" s="129"/>
      <c r="P123" s="129"/>
      <c r="Q123" s="129"/>
      <c r="R123" s="129"/>
      <c r="S123" s="143"/>
      <c r="T123" s="287"/>
      <c r="U123" s="143"/>
    </row>
    <row r="124" spans="3:21" ht="29.25" customHeight="1">
      <c r="C124" s="131"/>
      <c r="D124" s="768" t="s">
        <v>134</v>
      </c>
      <c r="E124" s="769"/>
      <c r="F124" s="769"/>
      <c r="G124" s="769"/>
      <c r="H124" s="769"/>
      <c r="I124" s="769"/>
      <c r="J124" s="769"/>
      <c r="K124" s="769"/>
      <c r="L124" s="769"/>
      <c r="M124" s="770"/>
      <c r="N124" s="129"/>
      <c r="O124" s="129"/>
      <c r="P124" s="129"/>
      <c r="Q124" s="129"/>
      <c r="R124" s="129"/>
      <c r="S124" s="130"/>
      <c r="T124" s="286"/>
      <c r="U124" s="130"/>
    </row>
    <row r="125" spans="3:21" ht="12.75">
      <c r="C125" s="131"/>
      <c r="D125" s="759"/>
      <c r="E125" s="759"/>
      <c r="F125" s="759"/>
      <c r="G125" s="771" t="s">
        <v>120</v>
      </c>
      <c r="H125" s="772"/>
      <c r="I125" s="772"/>
      <c r="J125" s="772"/>
      <c r="K125" s="772"/>
      <c r="L125" s="773"/>
      <c r="M125" s="133"/>
      <c r="N125" s="166"/>
      <c r="O125" s="166"/>
      <c r="P125" s="166"/>
      <c r="Q125" s="166"/>
      <c r="R125" s="166"/>
      <c r="S125" s="133"/>
      <c r="T125" s="134"/>
      <c r="U125" s="133"/>
    </row>
    <row r="126" spans="3:21" ht="12.75">
      <c r="C126" s="131"/>
      <c r="D126" s="759"/>
      <c r="E126" s="759"/>
      <c r="F126" s="759"/>
      <c r="G126" s="759"/>
      <c r="H126" s="759"/>
      <c r="I126" s="135"/>
      <c r="J126" s="754" t="s">
        <v>13</v>
      </c>
      <c r="K126" s="755"/>
      <c r="L126" s="758"/>
      <c r="M126" s="144"/>
      <c r="N126" s="166"/>
      <c r="O126" s="166"/>
      <c r="P126" s="166"/>
      <c r="Q126" s="166"/>
      <c r="R126" s="166"/>
      <c r="S126" s="144"/>
      <c r="T126" s="145"/>
      <c r="U126" s="144"/>
    </row>
    <row r="127" spans="3:21" ht="12.75">
      <c r="C127" s="131"/>
      <c r="D127" s="759"/>
      <c r="E127" s="759"/>
      <c r="F127" s="759"/>
      <c r="G127" s="759"/>
      <c r="H127" s="759"/>
      <c r="I127" s="135"/>
      <c r="J127" s="754" t="s">
        <v>14</v>
      </c>
      <c r="K127" s="755"/>
      <c r="L127" s="758"/>
      <c r="M127" s="144"/>
      <c r="N127" s="166"/>
      <c r="O127" s="166"/>
      <c r="P127" s="166"/>
      <c r="Q127" s="166"/>
      <c r="R127" s="166"/>
      <c r="S127" s="144"/>
      <c r="T127" s="145"/>
      <c r="U127" s="144"/>
    </row>
    <row r="128" spans="3:21" ht="12.75">
      <c r="C128" s="131"/>
      <c r="D128" s="759"/>
      <c r="E128" s="759"/>
      <c r="F128" s="759"/>
      <c r="G128" s="759"/>
      <c r="H128" s="759"/>
      <c r="I128" s="135"/>
      <c r="J128" s="754" t="s">
        <v>15</v>
      </c>
      <c r="K128" s="755"/>
      <c r="L128" s="758"/>
      <c r="M128" s="144"/>
      <c r="N128" s="166"/>
      <c r="O128" s="166"/>
      <c r="P128" s="166"/>
      <c r="Q128" s="166"/>
      <c r="R128" s="166"/>
      <c r="S128" s="144"/>
      <c r="T128" s="145"/>
      <c r="U128" s="144"/>
    </row>
    <row r="129" spans="3:22" ht="13.5" thickBot="1">
      <c r="C129" s="766" t="s">
        <v>12</v>
      </c>
      <c r="D129" s="767"/>
      <c r="E129" s="767"/>
      <c r="F129" s="767"/>
      <c r="G129" s="767"/>
      <c r="H129" s="767"/>
      <c r="I129" s="767"/>
      <c r="J129" s="767"/>
      <c r="K129" s="767"/>
      <c r="L129" s="767"/>
      <c r="M129" s="141"/>
      <c r="N129" s="129"/>
      <c r="O129" s="129"/>
      <c r="P129" s="129"/>
      <c r="Q129" s="129"/>
      <c r="R129" s="129"/>
      <c r="S129" s="143"/>
      <c r="T129" s="287"/>
      <c r="U129" s="143"/>
      <c r="V129" s="47"/>
    </row>
    <row r="130" spans="3:21" ht="12.75">
      <c r="C130" s="130"/>
      <c r="D130" s="822" t="s">
        <v>297</v>
      </c>
      <c r="E130" s="823"/>
      <c r="F130" s="823"/>
      <c r="G130" s="823"/>
      <c r="H130" s="823"/>
      <c r="I130" s="823"/>
      <c r="J130" s="823"/>
      <c r="K130" s="823"/>
      <c r="L130" s="823"/>
      <c r="M130" s="824"/>
      <c r="N130" s="129"/>
      <c r="O130" s="129"/>
      <c r="P130" s="129"/>
      <c r="Q130" s="129"/>
      <c r="R130" s="129"/>
      <c r="S130" s="130">
        <v>11196364</v>
      </c>
      <c r="T130" s="286"/>
      <c r="U130" s="130"/>
    </row>
    <row r="131" spans="3:21" ht="12.75">
      <c r="C131" s="130"/>
      <c r="D131" s="130"/>
      <c r="E131" s="130"/>
      <c r="F131" s="130"/>
      <c r="G131" s="130"/>
      <c r="H131" s="130"/>
      <c r="I131" s="816" t="s">
        <v>120</v>
      </c>
      <c r="J131" s="817"/>
      <c r="K131" s="817"/>
      <c r="L131" s="818"/>
      <c r="M131" s="305">
        <f>M132+M133+M134</f>
        <v>20212175</v>
      </c>
      <c r="N131" s="129"/>
      <c r="O131" s="129"/>
      <c r="P131" s="129"/>
      <c r="Q131" s="129"/>
      <c r="R131" s="129"/>
      <c r="S131" s="171"/>
      <c r="T131" s="292"/>
      <c r="U131" s="171"/>
    </row>
    <row r="132" spans="3:25" ht="12.75">
      <c r="C132" s="130"/>
      <c r="D132" s="130"/>
      <c r="E132" s="130"/>
      <c r="F132" s="130"/>
      <c r="G132" s="130"/>
      <c r="H132" s="130"/>
      <c r="I132" s="130"/>
      <c r="J132" s="745" t="s">
        <v>13</v>
      </c>
      <c r="K132" s="746"/>
      <c r="L132" s="747"/>
      <c r="M132" s="130">
        <v>3622585</v>
      </c>
      <c r="N132" s="129"/>
      <c r="O132" s="129"/>
      <c r="P132" s="129"/>
      <c r="Q132" s="129"/>
      <c r="R132" s="129"/>
      <c r="S132" s="130"/>
      <c r="T132" s="286"/>
      <c r="U132" s="130"/>
      <c r="Y132" s="215"/>
    </row>
    <row r="133" spans="3:21" ht="12.75">
      <c r="C133" s="130"/>
      <c r="D133" s="130"/>
      <c r="E133" s="130"/>
      <c r="F133" s="130"/>
      <c r="G133" s="130"/>
      <c r="H133" s="130"/>
      <c r="I133" s="130"/>
      <c r="J133" s="745" t="s">
        <v>14</v>
      </c>
      <c r="K133" s="746"/>
      <c r="L133" s="747"/>
      <c r="M133" s="130">
        <v>793325</v>
      </c>
      <c r="N133" s="129"/>
      <c r="O133" s="129"/>
      <c r="P133" s="129"/>
      <c r="Q133" s="129"/>
      <c r="R133" s="129"/>
      <c r="S133" s="130"/>
      <c r="T133" s="286"/>
      <c r="U133" s="130"/>
    </row>
    <row r="134" spans="3:24" ht="12.75">
      <c r="C134" s="130"/>
      <c r="D134" s="130"/>
      <c r="E134" s="130"/>
      <c r="F134" s="130"/>
      <c r="G134" s="130"/>
      <c r="H134" s="130"/>
      <c r="I134" s="130"/>
      <c r="J134" s="748" t="s">
        <v>15</v>
      </c>
      <c r="K134" s="749"/>
      <c r="L134" s="750"/>
      <c r="M134" s="297">
        <v>15796265</v>
      </c>
      <c r="N134" s="365"/>
      <c r="O134" s="365"/>
      <c r="P134" s="365"/>
      <c r="Q134" s="365"/>
      <c r="R134" s="365"/>
      <c r="S134" s="366"/>
      <c r="T134" s="367"/>
      <c r="U134" s="298"/>
      <c r="X134" s="13"/>
    </row>
    <row r="135" spans="3:22" ht="12.75">
      <c r="C135" s="130"/>
      <c r="D135" s="130"/>
      <c r="E135" s="130"/>
      <c r="F135" s="130"/>
      <c r="G135" s="130"/>
      <c r="H135" s="130"/>
      <c r="I135" s="130"/>
      <c r="J135" s="751" t="s">
        <v>121</v>
      </c>
      <c r="K135" s="752"/>
      <c r="L135" s="753"/>
      <c r="M135" s="368">
        <f>M136</f>
        <v>243528</v>
      </c>
      <c r="N135" s="369"/>
      <c r="O135" s="369"/>
      <c r="P135" s="369"/>
      <c r="Q135" s="369"/>
      <c r="R135" s="369"/>
      <c r="S135" s="368"/>
      <c r="T135" s="370"/>
      <c r="U135" s="368"/>
      <c r="V135" s="47"/>
    </row>
    <row r="136" spans="3:21" ht="12.75">
      <c r="C136" s="286"/>
      <c r="D136" s="364"/>
      <c r="E136" s="364"/>
      <c r="F136" s="364"/>
      <c r="G136" s="364"/>
      <c r="H136" s="364"/>
      <c r="I136" s="364"/>
      <c r="J136" s="746" t="s">
        <v>16</v>
      </c>
      <c r="K136" s="746"/>
      <c r="L136" s="359"/>
      <c r="M136" s="130">
        <v>243528</v>
      </c>
      <c r="N136" s="129"/>
      <c r="O136" s="129"/>
      <c r="P136" s="129"/>
      <c r="Q136" s="129"/>
      <c r="R136" s="129"/>
      <c r="S136" s="130"/>
      <c r="T136" s="286"/>
      <c r="U136" s="130"/>
    </row>
    <row r="137" spans="3:21" ht="12.75">
      <c r="C137" s="736" t="s">
        <v>115</v>
      </c>
      <c r="D137" s="737"/>
      <c r="E137" s="737"/>
      <c r="F137" s="737"/>
      <c r="G137" s="737"/>
      <c r="H137" s="737"/>
      <c r="I137" s="737"/>
      <c r="J137" s="737"/>
      <c r="K137" s="737"/>
      <c r="L137" s="738"/>
      <c r="M137" s="104"/>
      <c r="N137" s="129"/>
      <c r="O137" s="129"/>
      <c r="P137" s="129"/>
      <c r="Q137" s="129"/>
      <c r="R137" s="129"/>
      <c r="S137" s="104"/>
      <c r="T137" s="293"/>
      <c r="U137" s="104"/>
    </row>
    <row r="138" spans="3:21" ht="12.75">
      <c r="C138" s="130"/>
      <c r="D138" s="813" t="s">
        <v>135</v>
      </c>
      <c r="E138" s="814"/>
      <c r="F138" s="814"/>
      <c r="G138" s="814"/>
      <c r="H138" s="814"/>
      <c r="I138" s="814"/>
      <c r="J138" s="814"/>
      <c r="K138" s="814"/>
      <c r="L138" s="814"/>
      <c r="M138" s="815"/>
      <c r="N138" s="129"/>
      <c r="O138" s="129"/>
      <c r="P138" s="129"/>
      <c r="Q138" s="129"/>
      <c r="R138" s="129"/>
      <c r="S138" s="130"/>
      <c r="T138" s="286"/>
      <c r="U138" s="130">
        <v>1108310</v>
      </c>
    </row>
    <row r="139" spans="3:21" ht="12.75">
      <c r="C139" s="130"/>
      <c r="D139" s="130"/>
      <c r="E139" s="130"/>
      <c r="F139" s="130"/>
      <c r="G139" s="130"/>
      <c r="H139" s="130"/>
      <c r="I139" s="816" t="s">
        <v>120</v>
      </c>
      <c r="J139" s="817"/>
      <c r="K139" s="817"/>
      <c r="L139" s="818"/>
      <c r="M139" s="171">
        <f>M140+M141+M142</f>
        <v>1047099</v>
      </c>
      <c r="N139" s="129"/>
      <c r="O139" s="129"/>
      <c r="P139" s="129"/>
      <c r="Q139" s="129"/>
      <c r="R139" s="129"/>
      <c r="S139" s="171"/>
      <c r="T139" s="292"/>
      <c r="U139" s="171"/>
    </row>
    <row r="140" spans="3:21" ht="12.75">
      <c r="C140" s="130"/>
      <c r="D140" s="130"/>
      <c r="E140" s="130"/>
      <c r="F140" s="130"/>
      <c r="G140" s="130"/>
      <c r="H140" s="130"/>
      <c r="I140" s="130"/>
      <c r="J140" s="745" t="s">
        <v>13</v>
      </c>
      <c r="K140" s="746"/>
      <c r="L140" s="747"/>
      <c r="M140" s="130">
        <v>0</v>
      </c>
      <c r="N140" s="129"/>
      <c r="O140" s="129"/>
      <c r="P140" s="129"/>
      <c r="Q140" s="129"/>
      <c r="R140" s="129"/>
      <c r="S140" s="130"/>
      <c r="T140" s="286"/>
      <c r="U140" s="130"/>
    </row>
    <row r="141" spans="3:21" ht="12.75">
      <c r="C141" s="130"/>
      <c r="D141" s="130"/>
      <c r="E141" s="130"/>
      <c r="F141" s="130"/>
      <c r="G141" s="130"/>
      <c r="H141" s="130"/>
      <c r="I141" s="130"/>
      <c r="J141" s="745" t="s">
        <v>14</v>
      </c>
      <c r="K141" s="746"/>
      <c r="L141" s="747"/>
      <c r="M141" s="130">
        <v>0</v>
      </c>
      <c r="N141" s="129"/>
      <c r="O141" s="129"/>
      <c r="P141" s="129"/>
      <c r="Q141" s="129"/>
      <c r="R141" s="129"/>
      <c r="S141" s="130"/>
      <c r="T141" s="286"/>
      <c r="U141" s="130"/>
    </row>
    <row r="142" spans="3:21" ht="12.75">
      <c r="C142" s="130"/>
      <c r="D142" s="130"/>
      <c r="E142" s="130"/>
      <c r="F142" s="130"/>
      <c r="G142" s="130"/>
      <c r="H142" s="130"/>
      <c r="I142" s="130"/>
      <c r="J142" s="748" t="s">
        <v>15</v>
      </c>
      <c r="K142" s="749"/>
      <c r="L142" s="750"/>
      <c r="M142" s="172">
        <v>1047099</v>
      </c>
      <c r="N142" s="129"/>
      <c r="O142" s="129"/>
      <c r="P142" s="129"/>
      <c r="Q142" s="129"/>
      <c r="R142" s="129"/>
      <c r="S142" s="172"/>
      <c r="T142" s="294"/>
      <c r="U142" s="297"/>
    </row>
    <row r="143" spans="3:21" ht="12.75">
      <c r="C143" s="130"/>
      <c r="D143" s="130"/>
      <c r="E143" s="130"/>
      <c r="F143" s="130"/>
      <c r="G143" s="130"/>
      <c r="H143" s="130"/>
      <c r="I143" s="130"/>
      <c r="J143" s="751" t="s">
        <v>103</v>
      </c>
      <c r="K143" s="752"/>
      <c r="L143" s="753"/>
      <c r="M143" s="368">
        <f>M144</f>
        <v>101520</v>
      </c>
      <c r="N143" s="369"/>
      <c r="O143" s="369"/>
      <c r="P143" s="369"/>
      <c r="Q143" s="369"/>
      <c r="R143" s="369"/>
      <c r="S143" s="368"/>
      <c r="T143" s="370"/>
      <c r="U143" s="368"/>
    </row>
    <row r="144" spans="3:21" ht="12.75">
      <c r="C144" s="286"/>
      <c r="D144" s="364"/>
      <c r="E144" s="364"/>
      <c r="F144" s="364"/>
      <c r="G144" s="364"/>
      <c r="H144" s="364"/>
      <c r="I144" s="364"/>
      <c r="J144" s="429" t="s">
        <v>16</v>
      </c>
      <c r="K144" s="429"/>
      <c r="L144" s="430"/>
      <c r="M144" s="431">
        <v>101520</v>
      </c>
      <c r="N144" s="432"/>
      <c r="O144" s="432"/>
      <c r="P144" s="432"/>
      <c r="Q144" s="432"/>
      <c r="R144" s="432"/>
      <c r="S144" s="431"/>
      <c r="T144" s="433"/>
      <c r="U144" s="431"/>
    </row>
    <row r="145" spans="3:21" ht="12.75">
      <c r="C145" s="736" t="s">
        <v>115</v>
      </c>
      <c r="D145" s="737"/>
      <c r="E145" s="737"/>
      <c r="F145" s="737"/>
      <c r="G145" s="737"/>
      <c r="H145" s="737"/>
      <c r="I145" s="737"/>
      <c r="J145" s="737"/>
      <c r="K145" s="737"/>
      <c r="L145" s="738"/>
      <c r="M145" s="104"/>
      <c r="N145" s="129"/>
      <c r="O145" s="129"/>
      <c r="P145" s="129"/>
      <c r="Q145" s="129"/>
      <c r="R145" s="129"/>
      <c r="S145" s="104"/>
      <c r="T145" s="293"/>
      <c r="U145" s="104"/>
    </row>
    <row r="146" ht="12.75" hidden="1">
      <c r="U146" s="48"/>
    </row>
    <row r="147" ht="12.75" hidden="1">
      <c r="U147" s="48"/>
    </row>
    <row r="148" ht="12.75" hidden="1">
      <c r="U148" s="48"/>
    </row>
    <row r="149" ht="12.75" hidden="1">
      <c r="U149" s="48"/>
    </row>
    <row r="150" ht="12.75" hidden="1">
      <c r="U150" s="48"/>
    </row>
    <row r="151" ht="12.75" hidden="1">
      <c r="U151" s="48"/>
    </row>
    <row r="152" ht="12.75" hidden="1">
      <c r="U152" s="48"/>
    </row>
    <row r="153" ht="12.75" hidden="1">
      <c r="U153" s="48"/>
    </row>
    <row r="154" ht="12.75" hidden="1">
      <c r="U154" s="48"/>
    </row>
    <row r="155" ht="12.75" hidden="1">
      <c r="U155" s="48"/>
    </row>
    <row r="156" spans="3:21" ht="12.75">
      <c r="C156" s="48"/>
      <c r="D156" s="819" t="s">
        <v>136</v>
      </c>
      <c r="E156" s="820"/>
      <c r="F156" s="820"/>
      <c r="G156" s="820"/>
      <c r="H156" s="820"/>
      <c r="I156" s="820"/>
      <c r="J156" s="820"/>
      <c r="K156" s="820"/>
      <c r="L156" s="820"/>
      <c r="M156" s="821"/>
      <c r="N156" s="111"/>
      <c r="O156" s="111"/>
      <c r="P156" s="111"/>
      <c r="Q156" s="111"/>
      <c r="R156" s="111"/>
      <c r="S156" s="112">
        <v>297983</v>
      </c>
      <c r="T156" s="295"/>
      <c r="U156" s="112">
        <v>1200000</v>
      </c>
    </row>
    <row r="157" spans="3:21" ht="15">
      <c r="C157" s="48"/>
      <c r="D157" s="48"/>
      <c r="E157" s="48"/>
      <c r="F157" s="48"/>
      <c r="G157" s="48"/>
      <c r="H157" s="48"/>
      <c r="I157" s="742" t="s">
        <v>120</v>
      </c>
      <c r="J157" s="743"/>
      <c r="K157" s="743"/>
      <c r="L157" s="744"/>
      <c r="M157" s="529">
        <f>M158+M159+M160</f>
        <v>1471673</v>
      </c>
      <c r="S157" s="105"/>
      <c r="T157" s="296"/>
      <c r="U157" s="105"/>
    </row>
    <row r="158" spans="3:21" s="215" customFormat="1" ht="12.75">
      <c r="C158" s="371"/>
      <c r="D158" s="371"/>
      <c r="E158" s="371"/>
      <c r="F158" s="371"/>
      <c r="G158" s="371"/>
      <c r="H158" s="371"/>
      <c r="I158" s="371"/>
      <c r="J158" s="745" t="s">
        <v>13</v>
      </c>
      <c r="K158" s="746"/>
      <c r="L158" s="747"/>
      <c r="M158" s="371">
        <v>382498</v>
      </c>
      <c r="S158" s="371"/>
      <c r="T158" s="372"/>
      <c r="U158" s="371"/>
    </row>
    <row r="159" spans="3:21" s="215" customFormat="1" ht="12.75">
      <c r="C159" s="371"/>
      <c r="D159" s="371"/>
      <c r="E159" s="371"/>
      <c r="F159" s="371"/>
      <c r="G159" s="371"/>
      <c r="H159" s="371"/>
      <c r="I159" s="371"/>
      <c r="J159" s="745" t="s">
        <v>14</v>
      </c>
      <c r="K159" s="746"/>
      <c r="L159" s="747"/>
      <c r="M159" s="371">
        <v>84150</v>
      </c>
      <c r="S159" s="371"/>
      <c r="T159" s="372"/>
      <c r="U159" s="371"/>
    </row>
    <row r="160" spans="3:21" s="215" customFormat="1" ht="12.75">
      <c r="C160" s="371"/>
      <c r="D160" s="371"/>
      <c r="E160" s="371"/>
      <c r="F160" s="371"/>
      <c r="G160" s="371"/>
      <c r="H160" s="371"/>
      <c r="I160" s="371"/>
      <c r="J160" s="748" t="s">
        <v>15</v>
      </c>
      <c r="K160" s="749"/>
      <c r="L160" s="750"/>
      <c r="M160" s="298">
        <v>1005025</v>
      </c>
      <c r="S160" s="298"/>
      <c r="T160" s="373"/>
      <c r="U160" s="298"/>
    </row>
    <row r="161" spans="3:21" s="215" customFormat="1" ht="12.75">
      <c r="C161" s="371"/>
      <c r="D161" s="371"/>
      <c r="E161" s="371"/>
      <c r="F161" s="371"/>
      <c r="G161" s="371"/>
      <c r="H161" s="371"/>
      <c r="I161" s="298"/>
      <c r="J161" s="751" t="s">
        <v>121</v>
      </c>
      <c r="K161" s="752"/>
      <c r="L161" s="753"/>
      <c r="M161" s="374">
        <f>M162</f>
        <v>1063508</v>
      </c>
      <c r="N161" s="375"/>
      <c r="O161" s="375"/>
      <c r="P161" s="375"/>
      <c r="Q161" s="375"/>
      <c r="R161" s="375"/>
      <c r="S161" s="374"/>
      <c r="T161" s="376"/>
      <c r="U161" s="374"/>
    </row>
    <row r="162" spans="3:21" s="215" customFormat="1" ht="12.75">
      <c r="C162" s="372"/>
      <c r="D162" s="377"/>
      <c r="E162" s="377"/>
      <c r="F162" s="377"/>
      <c r="G162" s="377"/>
      <c r="H162" s="377"/>
      <c r="I162" s="439"/>
      <c r="J162" s="439" t="s">
        <v>16</v>
      </c>
      <c r="K162" s="439"/>
      <c r="L162" s="378"/>
      <c r="M162" s="298">
        <v>1063508</v>
      </c>
      <c r="N162" s="379"/>
      <c r="O162" s="379"/>
      <c r="P162" s="379"/>
      <c r="Q162" s="379"/>
      <c r="R162" s="379"/>
      <c r="S162" s="298"/>
      <c r="T162" s="380"/>
      <c r="U162" s="298"/>
    </row>
    <row r="163" spans="3:21" s="215" customFormat="1" ht="12.75">
      <c r="C163" s="372"/>
      <c r="D163" s="377"/>
      <c r="E163" s="377"/>
      <c r="F163" s="377"/>
      <c r="G163" s="377"/>
      <c r="H163" s="377"/>
      <c r="I163" s="405"/>
      <c r="J163" s="405" t="s">
        <v>17</v>
      </c>
      <c r="K163" s="405"/>
      <c r="L163" s="404"/>
      <c r="M163" s="298">
        <v>0</v>
      </c>
      <c r="N163" s="379"/>
      <c r="O163" s="379"/>
      <c r="P163" s="379"/>
      <c r="Q163" s="379"/>
      <c r="R163" s="379"/>
      <c r="S163" s="298"/>
      <c r="T163" s="380"/>
      <c r="U163" s="298"/>
    </row>
    <row r="164" spans="3:21" s="215" customFormat="1" ht="12.75">
      <c r="C164" s="736" t="s">
        <v>115</v>
      </c>
      <c r="D164" s="737"/>
      <c r="E164" s="737"/>
      <c r="F164" s="737"/>
      <c r="G164" s="737"/>
      <c r="H164" s="737"/>
      <c r="I164" s="737"/>
      <c r="J164" s="737"/>
      <c r="K164" s="737"/>
      <c r="L164" s="738"/>
      <c r="M164" s="104"/>
      <c r="S164" s="104"/>
      <c r="T164" s="293"/>
      <c r="U164" s="104"/>
    </row>
    <row r="165" spans="3:21" ht="28.5" customHeight="1">
      <c r="C165" s="48"/>
      <c r="D165" s="739" t="s">
        <v>296</v>
      </c>
      <c r="E165" s="740"/>
      <c r="F165" s="740"/>
      <c r="G165" s="740"/>
      <c r="H165" s="740"/>
      <c r="I165" s="740"/>
      <c r="J165" s="740"/>
      <c r="K165" s="740"/>
      <c r="L165" s="740"/>
      <c r="M165" s="741"/>
      <c r="N165" s="111"/>
      <c r="O165" s="111"/>
      <c r="P165" s="111"/>
      <c r="Q165" s="111"/>
      <c r="R165" s="111"/>
      <c r="S165" s="112"/>
      <c r="T165" s="295"/>
      <c r="U165" s="112"/>
    </row>
    <row r="166" spans="3:21" ht="15">
      <c r="C166" s="48"/>
      <c r="D166" s="48"/>
      <c r="E166" s="48"/>
      <c r="F166" s="48"/>
      <c r="G166" s="48"/>
      <c r="H166" s="48"/>
      <c r="I166" s="742" t="s">
        <v>120</v>
      </c>
      <c r="J166" s="743"/>
      <c r="K166" s="743"/>
      <c r="L166" s="744"/>
      <c r="M166" s="529">
        <f>M167+M168+M169</f>
        <v>134704</v>
      </c>
      <c r="S166" s="105"/>
      <c r="T166" s="296"/>
      <c r="U166" s="105"/>
    </row>
    <row r="167" spans="3:21" s="215" customFormat="1" ht="12.75">
      <c r="C167" s="371"/>
      <c r="D167" s="371"/>
      <c r="E167" s="371"/>
      <c r="F167" s="371"/>
      <c r="G167" s="371"/>
      <c r="H167" s="371"/>
      <c r="I167" s="371"/>
      <c r="J167" s="745" t="s">
        <v>13</v>
      </c>
      <c r="K167" s="746"/>
      <c r="L167" s="747"/>
      <c r="M167" s="371">
        <v>0</v>
      </c>
      <c r="S167" s="371"/>
      <c r="T167" s="372"/>
      <c r="U167" s="371"/>
    </row>
    <row r="168" spans="3:21" s="215" customFormat="1" ht="12.75">
      <c r="C168" s="371"/>
      <c r="D168" s="371"/>
      <c r="E168" s="371"/>
      <c r="F168" s="371"/>
      <c r="G168" s="371"/>
      <c r="H168" s="371"/>
      <c r="I168" s="371"/>
      <c r="J168" s="745" t="s">
        <v>14</v>
      </c>
      <c r="K168" s="746"/>
      <c r="L168" s="747"/>
      <c r="M168" s="371">
        <v>0</v>
      </c>
      <c r="S168" s="371"/>
      <c r="T168" s="372"/>
      <c r="U168" s="371"/>
    </row>
    <row r="169" spans="3:21" s="215" customFormat="1" ht="12.75">
      <c r="C169" s="371"/>
      <c r="D169" s="371"/>
      <c r="E169" s="371"/>
      <c r="F169" s="371"/>
      <c r="G169" s="371"/>
      <c r="H169" s="371"/>
      <c r="I169" s="371"/>
      <c r="J169" s="748" t="s">
        <v>15</v>
      </c>
      <c r="K169" s="749"/>
      <c r="L169" s="750"/>
      <c r="M169" s="298">
        <v>134704</v>
      </c>
      <c r="S169" s="298"/>
      <c r="T169" s="373"/>
      <c r="U169" s="298"/>
    </row>
    <row r="170" spans="3:21" s="215" customFormat="1" ht="12.75">
      <c r="C170" s="371"/>
      <c r="D170" s="371"/>
      <c r="E170" s="371"/>
      <c r="F170" s="371"/>
      <c r="G170" s="371"/>
      <c r="H170" s="371"/>
      <c r="I170" s="298"/>
      <c r="J170" s="751" t="s">
        <v>121</v>
      </c>
      <c r="K170" s="752"/>
      <c r="L170" s="753"/>
      <c r="M170" s="374">
        <f>M171+M172</f>
        <v>0</v>
      </c>
      <c r="N170" s="375"/>
      <c r="O170" s="375"/>
      <c r="P170" s="375"/>
      <c r="Q170" s="375"/>
      <c r="R170" s="375"/>
      <c r="S170" s="374"/>
      <c r="T170" s="376"/>
      <c r="U170" s="374"/>
    </row>
    <row r="171" spans="3:21" s="215" customFormat="1" ht="12.75">
      <c r="C171" s="372"/>
      <c r="D171" s="377"/>
      <c r="E171" s="377"/>
      <c r="F171" s="377"/>
      <c r="G171" s="377"/>
      <c r="H171" s="377"/>
      <c r="I171" s="439"/>
      <c r="J171" s="439" t="s">
        <v>16</v>
      </c>
      <c r="K171" s="439"/>
      <c r="L171" s="468"/>
      <c r="M171" s="298">
        <v>0</v>
      </c>
      <c r="N171" s="379"/>
      <c r="O171" s="379"/>
      <c r="P171" s="379"/>
      <c r="Q171" s="379"/>
      <c r="R171" s="379"/>
      <c r="S171" s="298"/>
      <c r="T171" s="380"/>
      <c r="U171" s="298"/>
    </row>
    <row r="172" spans="3:21" s="215" customFormat="1" ht="12.75">
      <c r="C172" s="372"/>
      <c r="D172" s="377"/>
      <c r="E172" s="377"/>
      <c r="F172" s="377"/>
      <c r="G172" s="377"/>
      <c r="H172" s="377"/>
      <c r="I172" s="405"/>
      <c r="J172" s="405" t="s">
        <v>17</v>
      </c>
      <c r="K172" s="405"/>
      <c r="L172" s="468"/>
      <c r="M172" s="298">
        <v>0</v>
      </c>
      <c r="N172" s="379"/>
      <c r="O172" s="379"/>
      <c r="P172" s="379"/>
      <c r="Q172" s="379"/>
      <c r="R172" s="379"/>
      <c r="S172" s="298"/>
      <c r="T172" s="380"/>
      <c r="U172" s="298"/>
    </row>
    <row r="173" spans="3:21" s="215" customFormat="1" ht="12.75">
      <c r="C173" s="736" t="s">
        <v>115</v>
      </c>
      <c r="D173" s="737"/>
      <c r="E173" s="737"/>
      <c r="F173" s="737"/>
      <c r="G173" s="737"/>
      <c r="H173" s="737"/>
      <c r="I173" s="737"/>
      <c r="J173" s="737"/>
      <c r="K173" s="737"/>
      <c r="L173" s="738"/>
      <c r="M173" s="104"/>
      <c r="S173" s="104"/>
      <c r="T173" s="293"/>
      <c r="U173" s="104"/>
    </row>
  </sheetData>
  <sheetProtection/>
  <mergeCells count="271">
    <mergeCell ref="D156:M156"/>
    <mergeCell ref="D126:F126"/>
    <mergeCell ref="G126:H126"/>
    <mergeCell ref="D127:F127"/>
    <mergeCell ref="D130:M130"/>
    <mergeCell ref="I131:L131"/>
    <mergeCell ref="J132:L132"/>
    <mergeCell ref="J133:L133"/>
    <mergeCell ref="J134:L134"/>
    <mergeCell ref="J135:L135"/>
    <mergeCell ref="J143:L143"/>
    <mergeCell ref="C145:L145"/>
    <mergeCell ref="D138:M138"/>
    <mergeCell ref="J136:K136"/>
    <mergeCell ref="I139:L139"/>
    <mergeCell ref="J140:L140"/>
    <mergeCell ref="J141:L141"/>
    <mergeCell ref="J142:L142"/>
    <mergeCell ref="C137:L137"/>
    <mergeCell ref="J128:L128"/>
    <mergeCell ref="C129:L129"/>
    <mergeCell ref="G127:H127"/>
    <mergeCell ref="J127:L127"/>
    <mergeCell ref="D128:F128"/>
    <mergeCell ref="G128:H128"/>
    <mergeCell ref="J103:L103"/>
    <mergeCell ref="D124:M124"/>
    <mergeCell ref="D125:F125"/>
    <mergeCell ref="G125:L125"/>
    <mergeCell ref="J126:L126"/>
    <mergeCell ref="D119:F119"/>
    <mergeCell ref="G119:H119"/>
    <mergeCell ref="J119:L119"/>
    <mergeCell ref="C123:L123"/>
    <mergeCell ref="D117:F117"/>
    <mergeCell ref="G117:H117"/>
    <mergeCell ref="J117:L117"/>
    <mergeCell ref="D118:F118"/>
    <mergeCell ref="G118:H118"/>
    <mergeCell ref="J118:L118"/>
    <mergeCell ref="J120:K120"/>
    <mergeCell ref="J104:L104"/>
    <mergeCell ref="C114:L114"/>
    <mergeCell ref="J112:L112"/>
    <mergeCell ref="D115:M115"/>
    <mergeCell ref="D116:F116"/>
    <mergeCell ref="G116:L116"/>
    <mergeCell ref="D109:F109"/>
    <mergeCell ref="G109:H109"/>
    <mergeCell ref="J109:L109"/>
    <mergeCell ref="D110:F110"/>
    <mergeCell ref="D101:F101"/>
    <mergeCell ref="G101:H101"/>
    <mergeCell ref="J101:L101"/>
    <mergeCell ref="D102:F102"/>
    <mergeCell ref="G102:H102"/>
    <mergeCell ref="J102:L102"/>
    <mergeCell ref="D99:F99"/>
    <mergeCell ref="G99:L99"/>
    <mergeCell ref="D100:F100"/>
    <mergeCell ref="G100:H100"/>
    <mergeCell ref="J100:L100"/>
    <mergeCell ref="D26:F26"/>
    <mergeCell ref="G26:L26"/>
    <mergeCell ref="D98:M98"/>
    <mergeCell ref="D27:F27"/>
    <mergeCell ref="G27:H27"/>
    <mergeCell ref="I38:L38"/>
    <mergeCell ref="J28:L28"/>
    <mergeCell ref="D46:M46"/>
    <mergeCell ref="D33:M33"/>
    <mergeCell ref="D6:G6"/>
    <mergeCell ref="H6:J6"/>
    <mergeCell ref="K6:L6"/>
    <mergeCell ref="D25:M25"/>
    <mergeCell ref="D18:F18"/>
    <mergeCell ref="I43:L43"/>
    <mergeCell ref="D17:M17"/>
    <mergeCell ref="J21:L21"/>
    <mergeCell ref="D21:F21"/>
    <mergeCell ref="D20:F20"/>
    <mergeCell ref="D3:G3"/>
    <mergeCell ref="H3:J3"/>
    <mergeCell ref="K3:L3"/>
    <mergeCell ref="D4:G4"/>
    <mergeCell ref="H4:J4"/>
    <mergeCell ref="K4:L4"/>
    <mergeCell ref="D5:G5"/>
    <mergeCell ref="H5:J5"/>
    <mergeCell ref="K5:L5"/>
    <mergeCell ref="D37:F37"/>
    <mergeCell ref="G37:H37"/>
    <mergeCell ref="J37:L37"/>
    <mergeCell ref="D35:F35"/>
    <mergeCell ref="G35:H35"/>
    <mergeCell ref="J35:L35"/>
    <mergeCell ref="D36:F36"/>
    <mergeCell ref="G20:H20"/>
    <mergeCell ref="J20:L20"/>
    <mergeCell ref="D19:F19"/>
    <mergeCell ref="G21:H21"/>
    <mergeCell ref="G19:H19"/>
    <mergeCell ref="J19:L19"/>
    <mergeCell ref="D10:F10"/>
    <mergeCell ref="D13:F13"/>
    <mergeCell ref="C7:L7"/>
    <mergeCell ref="D8:M8"/>
    <mergeCell ref="D9:F9"/>
    <mergeCell ref="G9:L9"/>
    <mergeCell ref="G10:H10"/>
    <mergeCell ref="G29:H29"/>
    <mergeCell ref="J29:L29"/>
    <mergeCell ref="D28:F28"/>
    <mergeCell ref="G22:L22"/>
    <mergeCell ref="D23:F23"/>
    <mergeCell ref="G23:H23"/>
    <mergeCell ref="J27:L27"/>
    <mergeCell ref="G18:L18"/>
    <mergeCell ref="D22:F22"/>
    <mergeCell ref="D31:F31"/>
    <mergeCell ref="G31:H31"/>
    <mergeCell ref="J31:L31"/>
    <mergeCell ref="J10:L10"/>
    <mergeCell ref="J13:L13"/>
    <mergeCell ref="G13:H13"/>
    <mergeCell ref="C16:L16"/>
    <mergeCell ref="D30:F30"/>
    <mergeCell ref="C32:L32"/>
    <mergeCell ref="G36:H36"/>
    <mergeCell ref="J36:L36"/>
    <mergeCell ref="D34:F34"/>
    <mergeCell ref="G34:L34"/>
    <mergeCell ref="J23:L23"/>
    <mergeCell ref="G28:H28"/>
    <mergeCell ref="C24:L24"/>
    <mergeCell ref="G30:L30"/>
    <mergeCell ref="D29:F29"/>
    <mergeCell ref="C44:L44"/>
    <mergeCell ref="D47:F47"/>
    <mergeCell ref="G47:L47"/>
    <mergeCell ref="D48:F48"/>
    <mergeCell ref="G48:H48"/>
    <mergeCell ref="J48:L48"/>
    <mergeCell ref="D49:F49"/>
    <mergeCell ref="G49:H49"/>
    <mergeCell ref="J49:L49"/>
    <mergeCell ref="D50:F50"/>
    <mergeCell ref="G50:H50"/>
    <mergeCell ref="J50:L50"/>
    <mergeCell ref="C53:L53"/>
    <mergeCell ref="D54:M54"/>
    <mergeCell ref="D55:F55"/>
    <mergeCell ref="G55:L55"/>
    <mergeCell ref="D56:F56"/>
    <mergeCell ref="G56:H56"/>
    <mergeCell ref="J56:L56"/>
    <mergeCell ref="D57:F57"/>
    <mergeCell ref="G57:H57"/>
    <mergeCell ref="J57:L57"/>
    <mergeCell ref="D58:F58"/>
    <mergeCell ref="G58:H58"/>
    <mergeCell ref="J58:L58"/>
    <mergeCell ref="C59:L59"/>
    <mergeCell ref="D60:M60"/>
    <mergeCell ref="D61:F61"/>
    <mergeCell ref="G61:L61"/>
    <mergeCell ref="D62:F62"/>
    <mergeCell ref="G62:H62"/>
    <mergeCell ref="J62:L62"/>
    <mergeCell ref="D63:F63"/>
    <mergeCell ref="G63:H63"/>
    <mergeCell ref="J63:L63"/>
    <mergeCell ref="D64:F64"/>
    <mergeCell ref="G64:H64"/>
    <mergeCell ref="J64:L64"/>
    <mergeCell ref="C65:L65"/>
    <mergeCell ref="D88:F88"/>
    <mergeCell ref="G88:H88"/>
    <mergeCell ref="D66:M66"/>
    <mergeCell ref="D67:F67"/>
    <mergeCell ref="G67:L67"/>
    <mergeCell ref="D68:F68"/>
    <mergeCell ref="G68:H68"/>
    <mergeCell ref="J68:L68"/>
    <mergeCell ref="D69:F69"/>
    <mergeCell ref="G69:H69"/>
    <mergeCell ref="J69:L69"/>
    <mergeCell ref="D70:F70"/>
    <mergeCell ref="G70:H70"/>
    <mergeCell ref="J70:L70"/>
    <mergeCell ref="C71:L71"/>
    <mergeCell ref="D72:M72"/>
    <mergeCell ref="D73:F73"/>
    <mergeCell ref="G73:L73"/>
    <mergeCell ref="D74:F74"/>
    <mergeCell ref="G74:H74"/>
    <mergeCell ref="J74:L74"/>
    <mergeCell ref="D75:F75"/>
    <mergeCell ref="G75:H75"/>
    <mergeCell ref="J75:L75"/>
    <mergeCell ref="D76:F76"/>
    <mergeCell ref="G76:H76"/>
    <mergeCell ref="J76:L76"/>
    <mergeCell ref="C79:L79"/>
    <mergeCell ref="I77:L77"/>
    <mergeCell ref="D80:M80"/>
    <mergeCell ref="D81:F81"/>
    <mergeCell ref="G81:L81"/>
    <mergeCell ref="D82:F82"/>
    <mergeCell ref="G82:H82"/>
    <mergeCell ref="J82:L82"/>
    <mergeCell ref="J83:L83"/>
    <mergeCell ref="D84:F84"/>
    <mergeCell ref="G84:H84"/>
    <mergeCell ref="J84:L84"/>
    <mergeCell ref="D83:F83"/>
    <mergeCell ref="G83:H83"/>
    <mergeCell ref="D92:M92"/>
    <mergeCell ref="D93:F93"/>
    <mergeCell ref="G93:L93"/>
    <mergeCell ref="D90:F90"/>
    <mergeCell ref="C91:L91"/>
    <mergeCell ref="D89:F89"/>
    <mergeCell ref="G89:H89"/>
    <mergeCell ref="G96:H96"/>
    <mergeCell ref="J96:L96"/>
    <mergeCell ref="C85:L85"/>
    <mergeCell ref="D86:M86"/>
    <mergeCell ref="D87:F87"/>
    <mergeCell ref="G87:L87"/>
    <mergeCell ref="G90:H90"/>
    <mergeCell ref="J90:L90"/>
    <mergeCell ref="J88:L88"/>
    <mergeCell ref="J89:L89"/>
    <mergeCell ref="G108:H108"/>
    <mergeCell ref="J108:L108"/>
    <mergeCell ref="C97:L97"/>
    <mergeCell ref="D94:F94"/>
    <mergeCell ref="G94:H94"/>
    <mergeCell ref="J94:L94"/>
    <mergeCell ref="D95:F95"/>
    <mergeCell ref="G95:H95"/>
    <mergeCell ref="J95:L95"/>
    <mergeCell ref="D96:F96"/>
    <mergeCell ref="G110:H110"/>
    <mergeCell ref="M3:T3"/>
    <mergeCell ref="I14:J14"/>
    <mergeCell ref="C1:T1"/>
    <mergeCell ref="J161:L161"/>
    <mergeCell ref="C105:L105"/>
    <mergeCell ref="D106:M106"/>
    <mergeCell ref="D107:F107"/>
    <mergeCell ref="G107:L107"/>
    <mergeCell ref="D108:F108"/>
    <mergeCell ref="C164:L164"/>
    <mergeCell ref="J11:K11"/>
    <mergeCell ref="J12:K12"/>
    <mergeCell ref="I157:L157"/>
    <mergeCell ref="J158:L158"/>
    <mergeCell ref="J159:L159"/>
    <mergeCell ref="I15:K15"/>
    <mergeCell ref="I51:J51"/>
    <mergeCell ref="J160:L160"/>
    <mergeCell ref="J110:L110"/>
    <mergeCell ref="C173:L173"/>
    <mergeCell ref="D165:M165"/>
    <mergeCell ref="I166:L166"/>
    <mergeCell ref="J167:L167"/>
    <mergeCell ref="J168:L168"/>
    <mergeCell ref="J169:L169"/>
    <mergeCell ref="J170:L170"/>
  </mergeCells>
  <printOptions/>
  <pageMargins left="0.75" right="0.75" top="1" bottom="1" header="0.5" footer="0.5"/>
  <pageSetup orientation="portrait" paperSize="9" r:id="rId1"/>
  <headerFooter alignWithMargins="0">
    <oddHeader>&amp;CHarkakötöny Község Önkormányzatának költségvetése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4.57421875" style="0" customWidth="1"/>
    <col min="4" max="4" width="18.8515625" style="0" customWidth="1"/>
    <col min="5" max="5" width="9.140625" style="0" hidden="1" customWidth="1"/>
    <col min="7" max="7" width="20.57421875" style="0" customWidth="1"/>
    <col min="8" max="8" width="13.28125" style="0" customWidth="1"/>
  </cols>
  <sheetData>
    <row r="1" spans="1:8" ht="12.75">
      <c r="A1" s="825" t="s">
        <v>0</v>
      </c>
      <c r="B1" s="825"/>
      <c r="C1" s="825"/>
      <c r="F1" s="825" t="s">
        <v>381</v>
      </c>
      <c r="G1" s="825"/>
      <c r="H1" s="825"/>
    </row>
    <row r="3" spans="2:7" ht="12.75">
      <c r="B3" s="828" t="s">
        <v>244</v>
      </c>
      <c r="C3" s="829"/>
      <c r="D3" s="829"/>
      <c r="E3" s="829"/>
      <c r="F3" s="829"/>
      <c r="G3" s="829"/>
    </row>
    <row r="4" spans="2:10" ht="36" customHeight="1">
      <c r="B4" s="829"/>
      <c r="C4" s="829"/>
      <c r="D4" s="829"/>
      <c r="E4" s="829"/>
      <c r="F4" s="829"/>
      <c r="G4" s="829"/>
      <c r="J4" s="354"/>
    </row>
    <row r="5" spans="2:10" ht="36" customHeight="1">
      <c r="B5" s="406"/>
      <c r="C5" s="406"/>
      <c r="D5" s="406"/>
      <c r="E5" s="406"/>
      <c r="F5" s="406"/>
      <c r="G5" s="406"/>
      <c r="J5" s="354"/>
    </row>
    <row r="6" ht="23.25" customHeight="1">
      <c r="D6">
        <v>2017</v>
      </c>
    </row>
    <row r="7" spans="2:7" ht="17.25" customHeight="1">
      <c r="B7" s="826" t="s">
        <v>243</v>
      </c>
      <c r="C7" s="826"/>
      <c r="D7" s="826"/>
      <c r="E7" s="826"/>
      <c r="F7" s="826"/>
      <c r="G7" s="826"/>
    </row>
    <row r="8" spans="2:7" s="13" customFormat="1" ht="17.25" customHeight="1">
      <c r="B8" s="417"/>
      <c r="C8" s="417"/>
      <c r="D8" s="417"/>
      <c r="E8" s="417"/>
      <c r="F8" s="417"/>
      <c r="G8" s="417"/>
    </row>
    <row r="9" spans="2:7" s="13" customFormat="1" ht="17.25" customHeight="1">
      <c r="B9" s="417"/>
      <c r="C9" s="417"/>
      <c r="D9" s="417"/>
      <c r="E9" s="417"/>
      <c r="F9" s="417"/>
      <c r="G9" s="417"/>
    </row>
    <row r="10" spans="2:7" ht="23.25" customHeight="1">
      <c r="B10" s="419" t="s">
        <v>160</v>
      </c>
      <c r="C10" s="419"/>
      <c r="D10" s="419"/>
      <c r="E10" s="419"/>
      <c r="F10" s="419"/>
      <c r="G10" s="563">
        <v>57480</v>
      </c>
    </row>
    <row r="11" spans="2:7" ht="23.25" customHeight="1">
      <c r="B11" s="48"/>
      <c r="C11" s="48"/>
      <c r="D11" s="48"/>
      <c r="E11" s="48"/>
      <c r="F11" s="48"/>
      <c r="G11" s="48"/>
    </row>
    <row r="12" spans="2:7" ht="28.5" customHeight="1">
      <c r="B12" s="830" t="s">
        <v>273</v>
      </c>
      <c r="C12" s="831"/>
      <c r="D12" s="831"/>
      <c r="E12" s="48"/>
      <c r="F12" s="48"/>
      <c r="G12" s="48">
        <v>1574800</v>
      </c>
    </row>
    <row r="13" spans="2:7" ht="23.25" customHeight="1">
      <c r="B13" s="832" t="s">
        <v>274</v>
      </c>
      <c r="C13" s="721"/>
      <c r="D13" s="721"/>
      <c r="E13" s="48"/>
      <c r="F13" s="48"/>
      <c r="G13" s="48">
        <v>136930</v>
      </c>
    </row>
    <row r="14" spans="2:7" ht="23.25" customHeight="1">
      <c r="B14" s="418"/>
      <c r="C14" s="403"/>
      <c r="D14" s="403"/>
      <c r="E14" s="48"/>
      <c r="F14" s="48"/>
      <c r="G14" s="48"/>
    </row>
    <row r="15" spans="2:7" ht="26.25" customHeight="1">
      <c r="B15" s="832" t="s">
        <v>275</v>
      </c>
      <c r="C15" s="721"/>
      <c r="D15" s="721"/>
      <c r="E15" s="48"/>
      <c r="F15" s="48"/>
      <c r="G15" s="48">
        <v>612500</v>
      </c>
    </row>
    <row r="16" spans="2:7" ht="12.75">
      <c r="B16" s="721"/>
      <c r="C16" s="721"/>
      <c r="D16" s="721"/>
      <c r="E16" s="48"/>
      <c r="F16" s="48"/>
      <c r="G16" s="48"/>
    </row>
    <row r="17" spans="2:7" ht="12.75">
      <c r="B17" s="48"/>
      <c r="C17" s="48"/>
      <c r="D17" s="48"/>
      <c r="E17" s="48"/>
      <c r="F17" s="48"/>
      <c r="G17" s="48"/>
    </row>
    <row r="18" spans="2:7" ht="27" customHeight="1">
      <c r="B18" s="826" t="s">
        <v>276</v>
      </c>
      <c r="C18" s="827"/>
      <c r="D18" s="827"/>
      <c r="E18" s="419"/>
      <c r="F18" s="419"/>
      <c r="G18" s="563">
        <v>0</v>
      </c>
    </row>
    <row r="19" spans="2:7" ht="12.75">
      <c r="B19" s="48"/>
      <c r="C19" s="48"/>
      <c r="D19" s="48"/>
      <c r="E19" s="48"/>
      <c r="F19" s="48"/>
      <c r="G19" s="48"/>
    </row>
    <row r="20" spans="2:7" ht="12.75">
      <c r="B20" s="721"/>
      <c r="C20" s="721"/>
      <c r="D20" s="721"/>
      <c r="E20" s="48"/>
      <c r="F20" s="48"/>
      <c r="G20" s="48"/>
    </row>
    <row r="21" spans="2:7" ht="12.75">
      <c r="B21" s="48"/>
      <c r="C21" s="48"/>
      <c r="D21" s="48"/>
      <c r="E21" s="48"/>
      <c r="F21" s="48"/>
      <c r="G21" s="48"/>
    </row>
    <row r="22" spans="2:7" ht="12.75">
      <c r="B22" s="48"/>
      <c r="C22" s="48"/>
      <c r="D22" s="48"/>
      <c r="E22" s="48"/>
      <c r="F22" s="48"/>
      <c r="G22" s="48"/>
    </row>
    <row r="23" spans="2:7" ht="12.75">
      <c r="B23" s="48"/>
      <c r="C23" s="48"/>
      <c r="D23" s="48"/>
      <c r="E23" s="48"/>
      <c r="F23" s="48"/>
      <c r="G23" s="48"/>
    </row>
    <row r="24" spans="2:7" ht="12.75">
      <c r="B24" s="48"/>
      <c r="C24" s="48"/>
      <c r="D24" s="48"/>
      <c r="E24" s="48"/>
      <c r="F24" s="48"/>
      <c r="G24" s="48"/>
    </row>
    <row r="25" spans="2:7" ht="12.75">
      <c r="B25" s="48"/>
      <c r="C25" s="48"/>
      <c r="D25" s="48"/>
      <c r="E25" s="48"/>
      <c r="F25" s="48"/>
      <c r="G25" s="48"/>
    </row>
    <row r="26" spans="2:7" ht="12.75">
      <c r="B26" s="48"/>
      <c r="C26" s="48"/>
      <c r="D26" s="48"/>
      <c r="E26" s="48"/>
      <c r="F26" s="48"/>
      <c r="G26" s="48"/>
    </row>
    <row r="27" spans="2:7" ht="12.75">
      <c r="B27" s="48"/>
      <c r="C27" s="48"/>
      <c r="D27" s="48"/>
      <c r="E27" s="48"/>
      <c r="F27" s="48"/>
      <c r="G27" s="48"/>
    </row>
    <row r="28" spans="2:7" ht="12.75">
      <c r="B28" s="48"/>
      <c r="C28" s="48"/>
      <c r="D28" s="48"/>
      <c r="E28" s="48"/>
      <c r="F28" s="48"/>
      <c r="G28" s="48"/>
    </row>
    <row r="29" spans="2:7" ht="12.75">
      <c r="B29" s="48"/>
      <c r="C29" s="48"/>
      <c r="D29" s="48"/>
      <c r="E29" s="48"/>
      <c r="F29" s="48"/>
      <c r="G29" s="48"/>
    </row>
    <row r="30" spans="2:7" ht="12.75">
      <c r="B30" s="48"/>
      <c r="C30" s="48"/>
      <c r="D30" s="48"/>
      <c r="E30" s="48"/>
      <c r="F30" s="48"/>
      <c r="G30" s="48"/>
    </row>
    <row r="31" spans="2:7" ht="24.75" customHeight="1">
      <c r="B31" s="419" t="s">
        <v>236</v>
      </c>
      <c r="C31" s="419"/>
      <c r="D31" s="419"/>
      <c r="E31" s="419"/>
      <c r="F31" s="419"/>
      <c r="G31" s="419">
        <f>G10+G12+G13+G15+G18</f>
        <v>2381710</v>
      </c>
    </row>
  </sheetData>
  <sheetProtection/>
  <mergeCells count="10">
    <mergeCell ref="A1:C1"/>
    <mergeCell ref="F1:H1"/>
    <mergeCell ref="B16:D16"/>
    <mergeCell ref="B18:D18"/>
    <mergeCell ref="B20:D20"/>
    <mergeCell ref="B7:G7"/>
    <mergeCell ref="B3:G4"/>
    <mergeCell ref="B12:D12"/>
    <mergeCell ref="B13:D13"/>
    <mergeCell ref="B15: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70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18.28125" style="538" customWidth="1"/>
    <col min="2" max="2" width="34.7109375" style="538" customWidth="1"/>
    <col min="3" max="3" width="28.140625" style="540" customWidth="1"/>
  </cols>
  <sheetData>
    <row r="1" ht="12.75">
      <c r="C1" s="567" t="s">
        <v>382</v>
      </c>
    </row>
    <row r="2" spans="1:3" ht="15.75">
      <c r="A2" s="833" t="s">
        <v>351</v>
      </c>
      <c r="B2" s="833"/>
      <c r="C2" s="833"/>
    </row>
    <row r="3" spans="1:3" ht="15.75">
      <c r="A3" s="833" t="s">
        <v>301</v>
      </c>
      <c r="B3" s="833"/>
      <c r="C3" s="833"/>
    </row>
    <row r="4" spans="1:3" ht="15.75">
      <c r="A4" s="536"/>
      <c r="B4" s="536"/>
      <c r="C4" s="539" t="s">
        <v>238</v>
      </c>
    </row>
    <row r="5" spans="1:3" ht="18.75">
      <c r="A5" s="541" t="s">
        <v>302</v>
      </c>
      <c r="B5" s="542"/>
      <c r="C5" s="543"/>
    </row>
    <row r="6" spans="1:3" ht="31.5">
      <c r="A6" s="544" t="s">
        <v>303</v>
      </c>
      <c r="B6" s="545" t="s">
        <v>304</v>
      </c>
      <c r="C6" s="546">
        <f>C11+C15</f>
        <v>1140594291</v>
      </c>
    </row>
    <row r="7" spans="1:3" ht="15.75">
      <c r="A7" s="544"/>
      <c r="B7" s="545"/>
      <c r="C7" s="546"/>
    </row>
    <row r="8" spans="1:3" ht="15.75">
      <c r="A8" s="544" t="s">
        <v>305</v>
      </c>
      <c r="B8" s="545" t="s">
        <v>306</v>
      </c>
      <c r="C8" s="545"/>
    </row>
    <row r="9" spans="1:3" ht="15.75">
      <c r="A9" s="544" t="s">
        <v>307</v>
      </c>
      <c r="B9" s="547" t="s">
        <v>308</v>
      </c>
      <c r="C9" s="546"/>
    </row>
    <row r="10" spans="1:3" ht="15.75">
      <c r="A10" s="544"/>
      <c r="B10" s="547"/>
      <c r="C10" s="546"/>
    </row>
    <row r="11" spans="1:3" ht="15.75">
      <c r="A11" s="544" t="s">
        <v>309</v>
      </c>
      <c r="B11" s="545" t="s">
        <v>310</v>
      </c>
      <c r="C11" s="546">
        <v>1140340291</v>
      </c>
    </row>
    <row r="12" spans="1:3" ht="31.5">
      <c r="A12" s="544" t="s">
        <v>311</v>
      </c>
      <c r="B12" s="547" t="s">
        <v>312</v>
      </c>
      <c r="C12" s="546"/>
    </row>
    <row r="13" spans="1:3" ht="31.5">
      <c r="A13" s="544" t="s">
        <v>313</v>
      </c>
      <c r="B13" s="547" t="s">
        <v>314</v>
      </c>
      <c r="C13" s="546"/>
    </row>
    <row r="14" spans="1:3" ht="15.75">
      <c r="A14" s="544"/>
      <c r="B14" s="547"/>
      <c r="C14" s="546"/>
    </row>
    <row r="15" spans="1:3" ht="15.75">
      <c r="A15" s="544" t="s">
        <v>315</v>
      </c>
      <c r="B15" s="545" t="s">
        <v>316</v>
      </c>
      <c r="C15" s="546">
        <v>254000</v>
      </c>
    </row>
    <row r="16" spans="1:3" ht="15.75">
      <c r="A16" s="544" t="s">
        <v>307</v>
      </c>
      <c r="B16" s="547" t="s">
        <v>317</v>
      </c>
      <c r="C16" s="546"/>
    </row>
    <row r="17" spans="1:3" ht="15.75">
      <c r="A17" s="544"/>
      <c r="B17" s="547"/>
      <c r="C17" s="546"/>
    </row>
    <row r="18" spans="1:3" ht="47.25">
      <c r="A18" s="544" t="s">
        <v>318</v>
      </c>
      <c r="B18" s="545" t="s">
        <v>319</v>
      </c>
      <c r="C18" s="546"/>
    </row>
    <row r="19" spans="1:3" ht="31.5">
      <c r="A19" s="544" t="s">
        <v>307</v>
      </c>
      <c r="B19" s="547" t="s">
        <v>319</v>
      </c>
      <c r="C19" s="546"/>
    </row>
    <row r="20" spans="1:3" ht="15.75">
      <c r="A20" s="544"/>
      <c r="B20" s="547"/>
      <c r="C20" s="546"/>
    </row>
    <row r="21" spans="1:3" ht="31.5">
      <c r="A21" s="544" t="s">
        <v>320</v>
      </c>
      <c r="B21" s="545" t="s">
        <v>321</v>
      </c>
      <c r="C21" s="546">
        <f>C23</f>
        <v>672288</v>
      </c>
    </row>
    <row r="22" spans="1:3" ht="15.75">
      <c r="A22" s="544"/>
      <c r="B22" s="547"/>
      <c r="C22" s="546"/>
    </row>
    <row r="23" spans="1:3" ht="15.75">
      <c r="A23" s="544" t="s">
        <v>322</v>
      </c>
      <c r="B23" s="545" t="s">
        <v>323</v>
      </c>
      <c r="C23" s="546">
        <v>672288</v>
      </c>
    </row>
    <row r="24" spans="1:3" ht="15.75">
      <c r="A24" s="544" t="s">
        <v>307</v>
      </c>
      <c r="B24" s="547" t="s">
        <v>324</v>
      </c>
      <c r="C24" s="546"/>
    </row>
    <row r="25" spans="1:3" ht="15.75">
      <c r="A25" s="544" t="s">
        <v>313</v>
      </c>
      <c r="B25" s="547" t="s">
        <v>325</v>
      </c>
      <c r="C25" s="546"/>
    </row>
    <row r="26" spans="1:3" ht="15.75">
      <c r="A26" s="544"/>
      <c r="B26" s="547"/>
      <c r="C26" s="546"/>
    </row>
    <row r="27" spans="1:3" ht="15.75">
      <c r="A27" s="544" t="s">
        <v>326</v>
      </c>
      <c r="B27" s="545" t="s">
        <v>327</v>
      </c>
      <c r="C27" s="546">
        <f>C29+C30</f>
        <v>94084108</v>
      </c>
    </row>
    <row r="28" spans="1:3" ht="15.75">
      <c r="A28" s="544"/>
      <c r="B28" s="545"/>
      <c r="C28" s="545"/>
    </row>
    <row r="29" spans="1:3" ht="31.5">
      <c r="A29" s="544" t="s">
        <v>41</v>
      </c>
      <c r="B29" s="547" t="s">
        <v>328</v>
      </c>
      <c r="C29" s="546">
        <v>149160</v>
      </c>
    </row>
    <row r="30" spans="1:3" ht="15.75">
      <c r="A30" s="544" t="s">
        <v>354</v>
      </c>
      <c r="B30" s="547" t="s">
        <v>329</v>
      </c>
      <c r="C30" s="546">
        <v>93934948</v>
      </c>
    </row>
    <row r="31" spans="1:3" ht="15.75">
      <c r="A31" s="544"/>
      <c r="B31" s="547"/>
      <c r="C31" s="546"/>
    </row>
    <row r="32" spans="1:3" ht="15.75">
      <c r="A32" s="544" t="s">
        <v>330</v>
      </c>
      <c r="B32" s="545" t="s">
        <v>331</v>
      </c>
      <c r="C32" s="546">
        <v>213607</v>
      </c>
    </row>
    <row r="33" spans="1:3" ht="15.75">
      <c r="A33" s="544"/>
      <c r="B33" s="547"/>
      <c r="C33" s="546"/>
    </row>
    <row r="34" spans="1:3" ht="31.5">
      <c r="A34" s="544" t="s">
        <v>346</v>
      </c>
      <c r="B34" s="547" t="s">
        <v>332</v>
      </c>
      <c r="C34" s="546">
        <v>0</v>
      </c>
    </row>
    <row r="35" spans="1:3" ht="15.75">
      <c r="A35" s="544" t="s">
        <v>354</v>
      </c>
      <c r="B35" s="547" t="s">
        <v>333</v>
      </c>
      <c r="C35" s="546">
        <v>213607</v>
      </c>
    </row>
    <row r="36" spans="1:3" ht="45" customHeight="1">
      <c r="A36" s="544" t="s">
        <v>334</v>
      </c>
      <c r="B36" s="545" t="s">
        <v>355</v>
      </c>
      <c r="C36" s="546">
        <f>C37+C38+C39</f>
        <v>4294470</v>
      </c>
    </row>
    <row r="37" spans="1:3" ht="49.5" customHeight="1">
      <c r="A37" s="544" t="s">
        <v>40</v>
      </c>
      <c r="B37" s="548" t="s">
        <v>356</v>
      </c>
      <c r="C37" s="549">
        <v>3265462</v>
      </c>
    </row>
    <row r="38" spans="1:3" ht="34.5" customHeight="1">
      <c r="A38" s="550" t="s">
        <v>41</v>
      </c>
      <c r="B38" s="551" t="s">
        <v>357</v>
      </c>
      <c r="C38" s="552">
        <v>-1266916</v>
      </c>
    </row>
    <row r="39" spans="1:3" ht="30" customHeight="1">
      <c r="A39" s="553" t="s">
        <v>55</v>
      </c>
      <c r="B39" s="554" t="s">
        <v>335</v>
      </c>
      <c r="C39" s="555">
        <v>2295924</v>
      </c>
    </row>
    <row r="40" spans="1:3" ht="24" customHeight="1">
      <c r="A40" s="556" t="s">
        <v>358</v>
      </c>
      <c r="B40" s="557"/>
      <c r="C40" s="556">
        <f>C6+C23+C27+C32+C36</f>
        <v>1239858764</v>
      </c>
    </row>
    <row r="41" spans="1:3" ht="15.75">
      <c r="A41" s="558"/>
      <c r="B41" s="558"/>
      <c r="C41" s="559"/>
    </row>
    <row r="42" spans="1:3" ht="15.75">
      <c r="A42" s="558"/>
      <c r="B42" s="558"/>
      <c r="C42" s="559"/>
    </row>
    <row r="43" spans="1:3" ht="15.75">
      <c r="A43" s="558"/>
      <c r="B43" s="558"/>
      <c r="C43" s="559"/>
    </row>
    <row r="44" spans="1:3" ht="18.75">
      <c r="A44" s="560" t="s">
        <v>336</v>
      </c>
      <c r="B44" s="547"/>
      <c r="C44" s="546"/>
    </row>
    <row r="45" spans="1:3" ht="15.75">
      <c r="A45" s="544"/>
      <c r="B45" s="545"/>
      <c r="C45" s="546"/>
    </row>
    <row r="46" spans="1:3" ht="15.75">
      <c r="A46" s="544" t="s">
        <v>337</v>
      </c>
      <c r="B46" s="545" t="s">
        <v>338</v>
      </c>
      <c r="C46" s="546">
        <f>C48+C49+C50+C51+C52</f>
        <v>1194704373</v>
      </c>
    </row>
    <row r="47" spans="1:3" ht="15.75">
      <c r="A47" s="544"/>
      <c r="B47" s="545"/>
      <c r="C47" s="545"/>
    </row>
    <row r="48" spans="1:3" ht="31.5">
      <c r="A48" s="544" t="s">
        <v>40</v>
      </c>
      <c r="B48" s="547" t="s">
        <v>339</v>
      </c>
      <c r="C48" s="546">
        <v>19858048</v>
      </c>
    </row>
    <row r="49" spans="1:3" ht="33.75" customHeight="1">
      <c r="A49" s="544" t="s">
        <v>41</v>
      </c>
      <c r="B49" s="547" t="s">
        <v>359</v>
      </c>
      <c r="C49" s="546">
        <v>174384217</v>
      </c>
    </row>
    <row r="50" spans="1:3" ht="31.5">
      <c r="A50" s="544" t="s">
        <v>55</v>
      </c>
      <c r="B50" s="547" t="s">
        <v>360</v>
      </c>
      <c r="C50" s="546">
        <v>-33350850</v>
      </c>
    </row>
    <row r="51" spans="1:3" ht="15.75">
      <c r="A51" s="544" t="s">
        <v>361</v>
      </c>
      <c r="B51" s="547" t="s">
        <v>340</v>
      </c>
      <c r="C51" s="546">
        <v>1067167739</v>
      </c>
    </row>
    <row r="52" spans="1:3" ht="15.75">
      <c r="A52" s="544" t="s">
        <v>362</v>
      </c>
      <c r="B52" s="547" t="s">
        <v>363</v>
      </c>
      <c r="C52" s="546">
        <v>-33354781</v>
      </c>
    </row>
    <row r="53" spans="1:3" ht="32.25" customHeight="1">
      <c r="A53" s="544" t="s">
        <v>341</v>
      </c>
      <c r="B53" s="545" t="s">
        <v>342</v>
      </c>
      <c r="C53" s="546">
        <f>C55+C56+C57</f>
        <v>43441818</v>
      </c>
    </row>
    <row r="54" spans="1:3" ht="15.75">
      <c r="A54" s="544"/>
      <c r="B54" s="547"/>
      <c r="C54" s="546"/>
    </row>
    <row r="55" spans="1:3" ht="31.5">
      <c r="A55" s="544" t="s">
        <v>73</v>
      </c>
      <c r="B55" s="547" t="s">
        <v>343</v>
      </c>
      <c r="C55" s="546">
        <v>35381</v>
      </c>
    </row>
    <row r="56" spans="1:3" ht="31.5">
      <c r="A56" s="544" t="s">
        <v>41</v>
      </c>
      <c r="B56" s="547" t="s">
        <v>344</v>
      </c>
      <c r="C56" s="546">
        <v>1772904</v>
      </c>
    </row>
    <row r="57" spans="1:3" ht="31.5">
      <c r="A57" s="544" t="s">
        <v>55</v>
      </c>
      <c r="B57" s="547" t="s">
        <v>345</v>
      </c>
      <c r="C57" s="546">
        <v>41633533</v>
      </c>
    </row>
    <row r="58" spans="1:3" ht="15.75">
      <c r="A58" s="544"/>
      <c r="B58" s="545"/>
      <c r="C58" s="546"/>
    </row>
    <row r="59" spans="1:3" ht="31.5">
      <c r="A59" s="544" t="s">
        <v>346</v>
      </c>
      <c r="B59" s="545" t="s">
        <v>347</v>
      </c>
      <c r="C59" s="546"/>
    </row>
    <row r="60" spans="1:3" ht="15.75">
      <c r="A60" s="544"/>
      <c r="B60" s="547"/>
      <c r="C60" s="546"/>
    </row>
    <row r="61" spans="1:3" ht="15.75">
      <c r="A61" s="544" t="s">
        <v>364</v>
      </c>
      <c r="B61" s="545" t="s">
        <v>348</v>
      </c>
      <c r="C61" s="546">
        <v>1712573</v>
      </c>
    </row>
    <row r="62" spans="1:3" ht="24.75" customHeight="1">
      <c r="A62" s="544" t="s">
        <v>365</v>
      </c>
      <c r="B62" s="547"/>
      <c r="C62" s="546">
        <f>C46+C53+C61</f>
        <v>1239858764</v>
      </c>
    </row>
    <row r="64" spans="1:3" ht="12.75">
      <c r="A64" s="834" t="s">
        <v>349</v>
      </c>
      <c r="B64" s="835"/>
      <c r="C64" s="835"/>
    </row>
    <row r="65" spans="1:3" ht="12.75">
      <c r="A65" s="835"/>
      <c r="B65" s="835"/>
      <c r="C65" s="835"/>
    </row>
    <row r="69" spans="1:3" ht="12.75">
      <c r="A69" s="537"/>
      <c r="B69" s="834" t="s">
        <v>350</v>
      </c>
      <c r="C69" s="835"/>
    </row>
    <row r="70" spans="1:3" ht="12.75">
      <c r="A70" s="537"/>
      <c r="B70" s="835"/>
      <c r="C70" s="835"/>
    </row>
  </sheetData>
  <sheetProtection/>
  <mergeCells count="4">
    <mergeCell ref="A2:C2"/>
    <mergeCell ref="A3:C3"/>
    <mergeCell ref="A64:C65"/>
    <mergeCell ref="B69:C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U55"/>
  <sheetViews>
    <sheetView view="pageLayout" zoomScale="120" zoomScaleNormal="75" zoomScalePageLayoutView="120" workbookViewId="0" topLeftCell="A1">
      <selection activeCell="C6" sqref="C6:L6"/>
    </sheetView>
  </sheetViews>
  <sheetFormatPr defaultColWidth="9.140625" defaultRowHeight="12.75"/>
  <cols>
    <col min="1" max="1" width="2.421875" style="0" customWidth="1"/>
    <col min="2" max="2" width="1.8515625" style="0" customWidth="1"/>
    <col min="4" max="4" width="2.28125" style="0" customWidth="1"/>
    <col min="5" max="5" width="1.57421875" style="0" customWidth="1"/>
    <col min="6" max="6" width="2.8515625" style="0" customWidth="1"/>
    <col min="7" max="7" width="7.00390625" style="0" customWidth="1"/>
    <col min="9" max="9" width="3.28125" style="0" customWidth="1"/>
    <col min="10" max="10" width="6.8515625" style="0" customWidth="1"/>
    <col min="12" max="12" width="38.421875" style="0" customWidth="1"/>
    <col min="13" max="13" width="13.28125" style="483" customWidth="1"/>
    <col min="14" max="18" width="8.7109375" style="2" hidden="1" customWidth="1"/>
    <col min="19" max="19" width="12.140625" style="483" customWidth="1"/>
    <col min="20" max="20" width="12.140625" style="0" customWidth="1"/>
  </cols>
  <sheetData>
    <row r="1" spans="3:20" ht="32.25" customHeight="1">
      <c r="C1" s="216"/>
      <c r="D1" s="659"/>
      <c r="E1" s="662"/>
      <c r="F1" s="662"/>
      <c r="G1" s="660"/>
      <c r="H1" s="659" t="s">
        <v>1</v>
      </c>
      <c r="I1" s="662"/>
      <c r="J1" s="660"/>
      <c r="K1" s="659" t="s">
        <v>18</v>
      </c>
      <c r="L1" s="660"/>
      <c r="M1" s="217" t="s">
        <v>239</v>
      </c>
      <c r="N1" s="18" t="s">
        <v>77</v>
      </c>
      <c r="O1" s="18" t="s">
        <v>77</v>
      </c>
      <c r="P1" s="18" t="s">
        <v>77</v>
      </c>
      <c r="Q1" s="18" t="s">
        <v>77</v>
      </c>
      <c r="R1" s="18" t="s">
        <v>78</v>
      </c>
      <c r="S1" s="495" t="s">
        <v>286</v>
      </c>
      <c r="T1" s="618" t="s">
        <v>69</v>
      </c>
    </row>
    <row r="2" spans="3:20" ht="29.25" customHeight="1">
      <c r="C2" s="218" t="s">
        <v>3</v>
      </c>
      <c r="D2" s="645"/>
      <c r="E2" s="661"/>
      <c r="F2" s="661"/>
      <c r="G2" s="646"/>
      <c r="H2" s="645"/>
      <c r="I2" s="661"/>
      <c r="J2" s="646"/>
      <c r="K2" s="645"/>
      <c r="L2" s="646"/>
      <c r="M2" s="219" t="s">
        <v>4</v>
      </c>
      <c r="N2" s="19" t="s">
        <v>4</v>
      </c>
      <c r="O2" s="19" t="s">
        <v>4</v>
      </c>
      <c r="P2" s="19" t="s">
        <v>4</v>
      </c>
      <c r="Q2" s="19" t="s">
        <v>4</v>
      </c>
      <c r="R2" s="19" t="s">
        <v>79</v>
      </c>
      <c r="S2" s="496" t="s">
        <v>4</v>
      </c>
      <c r="T2" s="619"/>
    </row>
    <row r="3" spans="3:20" ht="31.5" customHeight="1">
      <c r="C3" s="218" t="s">
        <v>8</v>
      </c>
      <c r="D3" s="645"/>
      <c r="E3" s="661"/>
      <c r="F3" s="661"/>
      <c r="G3" s="646"/>
      <c r="H3" s="645" t="s">
        <v>6</v>
      </c>
      <c r="I3" s="661"/>
      <c r="J3" s="646"/>
      <c r="K3" s="645" t="s">
        <v>7</v>
      </c>
      <c r="L3" s="646"/>
      <c r="M3" s="471"/>
      <c r="N3" s="19" t="s">
        <v>40</v>
      </c>
      <c r="O3" s="19" t="s">
        <v>41</v>
      </c>
      <c r="P3" s="19" t="s">
        <v>55</v>
      </c>
      <c r="Q3" s="19" t="s">
        <v>56</v>
      </c>
      <c r="R3" s="19"/>
      <c r="S3" s="497" t="s">
        <v>287</v>
      </c>
      <c r="T3" s="619"/>
    </row>
    <row r="4" spans="3:20" ht="18" customHeight="1" thickBot="1">
      <c r="C4" s="220"/>
      <c r="D4" s="647"/>
      <c r="E4" s="648"/>
      <c r="F4" s="648"/>
      <c r="G4" s="649"/>
      <c r="H4" s="647" t="s">
        <v>8</v>
      </c>
      <c r="I4" s="648"/>
      <c r="J4" s="649"/>
      <c r="K4" s="647"/>
      <c r="L4" s="649"/>
      <c r="M4" s="472" t="s">
        <v>238</v>
      </c>
      <c r="N4" s="20" t="s">
        <v>11</v>
      </c>
      <c r="O4" s="20" t="s">
        <v>11</v>
      </c>
      <c r="P4" s="20" t="s">
        <v>11</v>
      </c>
      <c r="Q4" s="20" t="s">
        <v>11</v>
      </c>
      <c r="R4" s="201" t="s">
        <v>11</v>
      </c>
      <c r="S4" s="484" t="s">
        <v>238</v>
      </c>
      <c r="T4" s="620" t="s">
        <v>238</v>
      </c>
    </row>
    <row r="5" spans="3:20" ht="18" customHeight="1" thickTop="1">
      <c r="C5" s="669" t="s">
        <v>190</v>
      </c>
      <c r="D5" s="670"/>
      <c r="E5" s="670"/>
      <c r="F5" s="670"/>
      <c r="G5" s="670"/>
      <c r="H5" s="670"/>
      <c r="I5" s="670"/>
      <c r="J5" s="670"/>
      <c r="K5" s="670"/>
      <c r="L5" s="671"/>
      <c r="M5" s="473">
        <f>M7+M13+M19+M32+M40</f>
        <v>197927000</v>
      </c>
      <c r="N5" s="45" t="e">
        <f>SUM(N6,#REF!,#REF!,#REF!,#REF!)</f>
        <v>#REF!</v>
      </c>
      <c r="O5" s="45" t="e">
        <f>SUM(O6,#REF!,#REF!,#REF!,#REF!)</f>
        <v>#REF!</v>
      </c>
      <c r="P5" s="45" t="e">
        <f>SUM(P6,#REF!,#REF!,#REF!,#REF!)</f>
        <v>#REF!</v>
      </c>
      <c r="Q5" s="45" t="e">
        <f>SUM(Q6,#REF!,#REF!,#REF!,#REF!)</f>
        <v>#REF!</v>
      </c>
      <c r="R5" s="45" t="e">
        <f>SUM(R6,#REF!,#REF!,#REF!,#REF!)</f>
        <v>#REF!</v>
      </c>
      <c r="S5" s="485">
        <f>S44</f>
        <v>175487278</v>
      </c>
      <c r="T5" s="48">
        <f>T7+T13+T19+T32+T40+T42</f>
        <v>135721742</v>
      </c>
    </row>
    <row r="6" spans="3:20" ht="15" customHeight="1">
      <c r="C6" s="672" t="s">
        <v>105</v>
      </c>
      <c r="D6" s="673"/>
      <c r="E6" s="673"/>
      <c r="F6" s="673"/>
      <c r="G6" s="673"/>
      <c r="H6" s="673"/>
      <c r="I6" s="673"/>
      <c r="J6" s="673"/>
      <c r="K6" s="673"/>
      <c r="L6" s="674"/>
      <c r="M6" s="474"/>
      <c r="N6" s="21" t="e">
        <f>SUM(N7+#REF!+N13+N19,#REF!)</f>
        <v>#REF!</v>
      </c>
      <c r="O6" s="21" t="e">
        <f>SUM(O7+#REF!+O13+O19,#REF!)</f>
        <v>#REF!</v>
      </c>
      <c r="P6" s="21" t="e">
        <f>SUM(P7+#REF!+P13+P19,#REF!)</f>
        <v>#REF!</v>
      </c>
      <c r="Q6" s="21" t="e">
        <f>SUM(Q7+#REF!+Q13+Q19,#REF!)</f>
        <v>#REF!</v>
      </c>
      <c r="R6" s="21" t="e">
        <f>SUM(R7+#REF!+R13+R19,#REF!)</f>
        <v>#REF!</v>
      </c>
      <c r="S6" s="486"/>
      <c r="T6" s="48"/>
    </row>
    <row r="7" spans="3:20" ht="15" customHeight="1">
      <c r="C7" s="1"/>
      <c r="D7" s="653"/>
      <c r="E7" s="654"/>
      <c r="F7" s="655"/>
      <c r="G7" s="663" t="s">
        <v>154</v>
      </c>
      <c r="H7" s="664"/>
      <c r="I7" s="664"/>
      <c r="J7" s="664"/>
      <c r="K7" s="664"/>
      <c r="L7" s="665"/>
      <c r="M7" s="475">
        <f>M8+M9</f>
        <v>20508000</v>
      </c>
      <c r="N7" s="22" t="e">
        <f>SUM(N8:N12)</f>
        <v>#REF!</v>
      </c>
      <c r="O7" s="22" t="e">
        <f>SUM(O8:O12)</f>
        <v>#REF!</v>
      </c>
      <c r="P7" s="22" t="e">
        <f>SUM(P8:P12)</f>
        <v>#REF!</v>
      </c>
      <c r="Q7" s="22" t="e">
        <f>SUM(Q8:Q12)</f>
        <v>#REF!</v>
      </c>
      <c r="R7" s="22" t="e">
        <f>SUM(R8:R12)</f>
        <v>#REF!</v>
      </c>
      <c r="S7" s="487">
        <f>S8+S9+S11</f>
        <v>21046484</v>
      </c>
      <c r="T7" s="499">
        <f>T8+T9+T11</f>
        <v>18256594</v>
      </c>
    </row>
    <row r="8" spans="3:20" ht="30" customHeight="1">
      <c r="C8" s="1"/>
      <c r="D8" s="653"/>
      <c r="E8" s="654"/>
      <c r="F8" s="655"/>
      <c r="G8" s="653"/>
      <c r="H8" s="655"/>
      <c r="I8" s="666" t="s">
        <v>178</v>
      </c>
      <c r="J8" s="667"/>
      <c r="K8" s="667"/>
      <c r="L8" s="668"/>
      <c r="M8" s="476">
        <v>16861000</v>
      </c>
      <c r="N8" s="23">
        <f>'hivatal részletes ktvetése'!N10</f>
        <v>0</v>
      </c>
      <c r="O8" s="23">
        <f>'hivatal részletes ktvetése'!O10</f>
        <v>0</v>
      </c>
      <c r="P8" s="23">
        <f>'hivatal részletes ktvetése'!P10</f>
        <v>0</v>
      </c>
      <c r="Q8" s="23">
        <f>'hivatal részletes ktvetése'!Q10</f>
        <v>0</v>
      </c>
      <c r="R8" s="23">
        <f>'hivatal részletes ktvetése'!R10</f>
        <v>0</v>
      </c>
      <c r="S8" s="488">
        <v>16950782</v>
      </c>
      <c r="T8" s="48">
        <v>16950782</v>
      </c>
    </row>
    <row r="9" spans="3:20" ht="28.5" customHeight="1">
      <c r="C9" s="1"/>
      <c r="D9" s="653"/>
      <c r="E9" s="654"/>
      <c r="F9" s="655"/>
      <c r="G9" s="653"/>
      <c r="H9" s="655"/>
      <c r="I9" s="682" t="s">
        <v>179</v>
      </c>
      <c r="J9" s="683"/>
      <c r="K9" s="683"/>
      <c r="L9" s="684"/>
      <c r="M9" s="476">
        <v>3647000</v>
      </c>
      <c r="N9" s="23" t="e">
        <f>'hivatal részletes ktvetése'!N13</f>
        <v>#REF!</v>
      </c>
      <c r="O9" s="23" t="e">
        <f>'hivatal részletes ktvetése'!O13</f>
        <v>#REF!</v>
      </c>
      <c r="P9" s="23" t="e">
        <f>'hivatal részletes ktvetése'!P13</f>
        <v>#REF!</v>
      </c>
      <c r="Q9" s="23" t="e">
        <f>'hivatal részletes ktvetése'!Q13</f>
        <v>#REF!</v>
      </c>
      <c r="R9" s="23" t="e">
        <f>'hivatal részletes ktvetése'!R13</f>
        <v>#REF!</v>
      </c>
      <c r="S9" s="488">
        <v>3647000</v>
      </c>
      <c r="T9" s="48">
        <v>857110</v>
      </c>
    </row>
    <row r="10" spans="3:20" ht="30" customHeight="1" hidden="1">
      <c r="C10" s="1"/>
      <c r="D10" s="99"/>
      <c r="E10" s="184"/>
      <c r="F10" s="98"/>
      <c r="G10" s="99"/>
      <c r="H10" s="98"/>
      <c r="I10" s="685"/>
      <c r="J10" s="686"/>
      <c r="K10" s="686"/>
      <c r="L10" s="687"/>
      <c r="M10" s="476"/>
      <c r="N10" s="23"/>
      <c r="O10" s="23"/>
      <c r="P10" s="23"/>
      <c r="Q10" s="23"/>
      <c r="R10" s="23"/>
      <c r="S10" s="488"/>
      <c r="T10" s="48"/>
    </row>
    <row r="11" spans="3:20" ht="30" customHeight="1">
      <c r="C11" s="1"/>
      <c r="D11" s="99"/>
      <c r="E11" s="184"/>
      <c r="F11" s="98"/>
      <c r="G11" s="99"/>
      <c r="H11" s="98"/>
      <c r="I11" s="650" t="s">
        <v>265</v>
      </c>
      <c r="J11" s="651"/>
      <c r="K11" s="651"/>
      <c r="L11" s="652"/>
      <c r="M11" s="476"/>
      <c r="N11" s="23"/>
      <c r="O11" s="23"/>
      <c r="P11" s="23"/>
      <c r="Q11" s="23"/>
      <c r="R11" s="23"/>
      <c r="S11" s="488">
        <v>448702</v>
      </c>
      <c r="T11" s="48">
        <v>448702</v>
      </c>
    </row>
    <row r="12" spans="3:20" ht="15" customHeight="1">
      <c r="C12" s="1"/>
      <c r="D12" s="653"/>
      <c r="E12" s="654"/>
      <c r="F12" s="655"/>
      <c r="G12" s="653"/>
      <c r="H12" s="655"/>
      <c r="I12" s="650" t="s">
        <v>46</v>
      </c>
      <c r="J12" s="651"/>
      <c r="K12" s="651"/>
      <c r="L12" s="652"/>
      <c r="M12" s="476"/>
      <c r="N12" s="23" t="e">
        <f>'hivatal részletes ktvetése'!#REF!</f>
        <v>#REF!</v>
      </c>
      <c r="O12" s="23" t="e">
        <f>'hivatal részletes ktvetése'!#REF!</f>
        <v>#REF!</v>
      </c>
      <c r="P12" s="23" t="e">
        <f>'hivatal részletes ktvetése'!#REF!</f>
        <v>#REF!</v>
      </c>
      <c r="Q12" s="23" t="e">
        <f>'hivatal részletes ktvetése'!#REF!</f>
        <v>#REF!</v>
      </c>
      <c r="R12" s="23" t="e">
        <f>'hivatal részletes ktvetése'!#REF!</f>
        <v>#REF!</v>
      </c>
      <c r="S12" s="488"/>
      <c r="T12" s="48"/>
    </row>
    <row r="13" spans="3:20" ht="15" customHeight="1">
      <c r="C13" s="1"/>
      <c r="D13" s="653"/>
      <c r="E13" s="654"/>
      <c r="F13" s="655"/>
      <c r="G13" s="656" t="s">
        <v>120</v>
      </c>
      <c r="H13" s="657"/>
      <c r="I13" s="657"/>
      <c r="J13" s="657"/>
      <c r="K13" s="657"/>
      <c r="L13" s="658"/>
      <c r="M13" s="475">
        <f>M14+M15+M17+M18</f>
        <v>109191000</v>
      </c>
      <c r="N13" s="22" t="e">
        <f>SUM(N14:N17)</f>
        <v>#REF!</v>
      </c>
      <c r="O13" s="22" t="e">
        <f>SUM(O14:O17)</f>
        <v>#REF!</v>
      </c>
      <c r="P13" s="22" t="e">
        <f>SUM(P14:P17)</f>
        <v>#REF!</v>
      </c>
      <c r="Q13" s="22" t="e">
        <f>SUM(Q14:Q17)</f>
        <v>#REF!</v>
      </c>
      <c r="R13" s="22" t="e">
        <f>SUM(R14:R17)</f>
        <v>#REF!</v>
      </c>
      <c r="S13" s="487">
        <f>S14+S15+S17+S18</f>
        <v>122984645</v>
      </c>
      <c r="T13" s="499">
        <f>T14+T15+T17+T18</f>
        <v>103161091</v>
      </c>
    </row>
    <row r="14" spans="3:20" ht="15" customHeight="1">
      <c r="C14" s="1"/>
      <c r="D14" s="653"/>
      <c r="E14" s="654"/>
      <c r="F14" s="655"/>
      <c r="G14" s="653"/>
      <c r="H14" s="655"/>
      <c r="I14" s="666" t="s">
        <v>13</v>
      </c>
      <c r="J14" s="667"/>
      <c r="K14" s="667"/>
      <c r="L14" s="668"/>
      <c r="M14" s="476">
        <v>40189000</v>
      </c>
      <c r="N14" s="23" t="e">
        <f>SUM('hivatal részletes ktvetése'!#REF!,'hivatal részletes ktvetése'!N19,'hivatal részletes ktvetése'!#REF!,'hivatal részletes ktvetése'!#REF!,'hivatal részletes ktvetése'!N27,'hivatal részletes ktvetése'!N35)</f>
        <v>#REF!</v>
      </c>
      <c r="O14" s="23" t="e">
        <f>SUM('hivatal részletes ktvetése'!#REF!,'hivatal részletes ktvetése'!O19,'hivatal részletes ktvetése'!#REF!,'hivatal részletes ktvetése'!#REF!,'hivatal részletes ktvetése'!O27,'hivatal részletes ktvetése'!O35)</f>
        <v>#REF!</v>
      </c>
      <c r="P14" s="23" t="e">
        <f>SUM('hivatal részletes ktvetése'!#REF!,'hivatal részletes ktvetése'!P19,'hivatal részletes ktvetése'!#REF!,'hivatal részletes ktvetése'!#REF!,'hivatal részletes ktvetése'!P27,'hivatal részletes ktvetése'!P35)</f>
        <v>#REF!</v>
      </c>
      <c r="Q14" s="23" t="e">
        <f>SUM('hivatal részletes ktvetése'!#REF!,'hivatal részletes ktvetése'!Q19,'hivatal részletes ktvetése'!#REF!,'hivatal részletes ktvetése'!#REF!,'hivatal részletes ktvetése'!Q27,'hivatal részletes ktvetése'!Q35)</f>
        <v>#REF!</v>
      </c>
      <c r="R14" s="23" t="e">
        <f>SUM('hivatal részletes ktvetése'!#REF!,'hivatal részletes ktvetése'!R19,'hivatal részletes ktvetése'!#REF!,'hivatal részletes ktvetése'!#REF!,'hivatal részletes ktvetése'!R27,'hivatal részletes ktvetése'!R35)</f>
        <v>#REF!</v>
      </c>
      <c r="S14" s="488">
        <v>50987345</v>
      </c>
      <c r="T14" s="48">
        <v>41728033</v>
      </c>
    </row>
    <row r="15" spans="3:20" ht="15" customHeight="1">
      <c r="C15" s="1"/>
      <c r="D15" s="653"/>
      <c r="E15" s="654"/>
      <c r="F15" s="655"/>
      <c r="G15" s="653"/>
      <c r="H15" s="655"/>
      <c r="I15" s="682" t="s">
        <v>153</v>
      </c>
      <c r="J15" s="683"/>
      <c r="K15" s="683"/>
      <c r="L15" s="684"/>
      <c r="M15" s="680">
        <v>6710000</v>
      </c>
      <c r="N15" s="23" t="e">
        <f>SUM('hivatal részletes ktvetése'!#REF!,'hivatal részletes ktvetése'!N20,'hivatal részletes ktvetése'!#REF!,'hivatal részletes ktvetése'!#REF!,'hivatal részletes ktvetése'!N28,'hivatal részletes ktvetése'!N36)</f>
        <v>#REF!</v>
      </c>
      <c r="O15" s="23" t="e">
        <f>SUM('hivatal részletes ktvetése'!#REF!,'hivatal részletes ktvetése'!O20,'hivatal részletes ktvetése'!#REF!,'hivatal részletes ktvetése'!#REF!,'hivatal részletes ktvetése'!O28,'hivatal részletes ktvetése'!O36)</f>
        <v>#REF!</v>
      </c>
      <c r="P15" s="23" t="e">
        <f>SUM('hivatal részletes ktvetése'!#REF!,'hivatal részletes ktvetése'!P20,'hivatal részletes ktvetése'!#REF!,'hivatal részletes ktvetése'!#REF!,'hivatal részletes ktvetése'!P28,'hivatal részletes ktvetése'!P36)</f>
        <v>#REF!</v>
      </c>
      <c r="Q15" s="23" t="e">
        <f>SUM('hivatal részletes ktvetése'!#REF!,'hivatal részletes ktvetése'!Q20,'hivatal részletes ktvetése'!#REF!,'hivatal részletes ktvetése'!#REF!,'hivatal részletes ktvetése'!Q28,'hivatal részletes ktvetése'!Q36)</f>
        <v>#REF!</v>
      </c>
      <c r="R15" s="23" t="e">
        <f>SUM('hivatal részletes ktvetése'!#REF!,'hivatal részletes ktvetése'!R20,'hivatal részletes ktvetése'!#REF!,'hivatal részletes ktvetése'!#REF!,'hivatal részletes ktvetése'!R28,'hivatal részletes ktvetése'!R36)</f>
        <v>#REF!</v>
      </c>
      <c r="S15" s="689">
        <v>7958000</v>
      </c>
      <c r="T15" s="48">
        <v>6302749</v>
      </c>
    </row>
    <row r="16" spans="3:20" ht="1.5" customHeight="1">
      <c r="C16" s="1"/>
      <c r="D16" s="99"/>
      <c r="E16" s="184"/>
      <c r="F16" s="98"/>
      <c r="G16" s="99"/>
      <c r="H16" s="98"/>
      <c r="I16" s="685"/>
      <c r="J16" s="686"/>
      <c r="K16" s="686"/>
      <c r="L16" s="687"/>
      <c r="M16" s="681"/>
      <c r="N16" s="23"/>
      <c r="O16" s="23"/>
      <c r="P16" s="23"/>
      <c r="Q16" s="23"/>
      <c r="R16" s="23"/>
      <c r="S16" s="690"/>
      <c r="T16" s="48"/>
    </row>
    <row r="17" spans="3:20" ht="15" customHeight="1">
      <c r="C17" s="1"/>
      <c r="D17" s="653"/>
      <c r="E17" s="654"/>
      <c r="F17" s="655"/>
      <c r="G17" s="653"/>
      <c r="H17" s="655"/>
      <c r="I17" s="666" t="s">
        <v>15</v>
      </c>
      <c r="J17" s="667"/>
      <c r="K17" s="667"/>
      <c r="L17" s="668"/>
      <c r="M17" s="476">
        <v>59792000</v>
      </c>
      <c r="N17" s="23" t="e">
        <f>SUM('hivatal részletes ktvetése'!#REF!,'hivatal részletes ktvetése'!#REF!,'hivatal részletes ktvetése'!N21,'hivatal részletes ktvetése'!#REF!,'hivatal részletes ktvetése'!#REF!,'hivatal részletes ktvetése'!N29,'hivatal részletes ktvetése'!N37)</f>
        <v>#REF!</v>
      </c>
      <c r="O17" s="23" t="e">
        <f>SUM('hivatal részletes ktvetése'!#REF!,'hivatal részletes ktvetése'!#REF!,'hivatal részletes ktvetése'!O21,'hivatal részletes ktvetése'!#REF!,'hivatal részletes ktvetése'!#REF!,'hivatal részletes ktvetése'!O29,'hivatal részletes ktvetése'!O37)</f>
        <v>#REF!</v>
      </c>
      <c r="P17" s="23" t="e">
        <f>SUM('hivatal részletes ktvetése'!#REF!,'hivatal részletes ktvetése'!#REF!,'hivatal részletes ktvetése'!P21,'hivatal részletes ktvetése'!#REF!,'hivatal részletes ktvetése'!#REF!,'hivatal részletes ktvetése'!P29,'hivatal részletes ktvetése'!P37)</f>
        <v>#REF!</v>
      </c>
      <c r="Q17" s="23" t="e">
        <f>SUM('hivatal részletes ktvetése'!#REF!,'hivatal részletes ktvetése'!#REF!,'hivatal részletes ktvetése'!Q21,'hivatal részletes ktvetése'!#REF!,'hivatal részletes ktvetése'!#REF!,'hivatal részletes ktvetése'!Q29,'hivatal részletes ktvetése'!Q37)</f>
        <v>#REF!</v>
      </c>
      <c r="R17" s="23" t="e">
        <f>SUM('hivatal részletes ktvetése'!#REF!,'hivatal részletes ktvetése'!#REF!,'hivatal részletes ktvetése'!R21,'hivatal részletes ktvetése'!#REF!,'hivatal részletes ktvetése'!#REF!,'hivatal részletes ktvetése'!R29,'hivatal részletes ktvetése'!R37)</f>
        <v>#REF!</v>
      </c>
      <c r="S17" s="488">
        <v>59792000</v>
      </c>
      <c r="T17" s="48">
        <v>52748599</v>
      </c>
    </row>
    <row r="18" spans="3:20" ht="15" customHeight="1">
      <c r="C18" s="1"/>
      <c r="D18" s="99"/>
      <c r="E18" s="184"/>
      <c r="F18" s="98"/>
      <c r="G18" s="99"/>
      <c r="H18" s="184"/>
      <c r="I18" s="642" t="s">
        <v>57</v>
      </c>
      <c r="J18" s="643"/>
      <c r="K18" s="643"/>
      <c r="L18" s="644"/>
      <c r="M18" s="476">
        <v>2500000</v>
      </c>
      <c r="N18" s="23"/>
      <c r="O18" s="23"/>
      <c r="P18" s="23"/>
      <c r="Q18" s="23"/>
      <c r="R18" s="23"/>
      <c r="S18" s="488">
        <v>4247300</v>
      </c>
      <c r="T18" s="48">
        <v>2381710</v>
      </c>
    </row>
    <row r="19" spans="3:20" ht="15" customHeight="1">
      <c r="C19" s="1"/>
      <c r="D19" s="653"/>
      <c r="E19" s="654"/>
      <c r="F19" s="655"/>
      <c r="G19" s="656" t="s">
        <v>64</v>
      </c>
      <c r="H19" s="657"/>
      <c r="I19" s="657"/>
      <c r="J19" s="657"/>
      <c r="K19" s="657"/>
      <c r="L19" s="658"/>
      <c r="M19" s="475">
        <f>M20+M21+M22+M23+M24+M25+M27</f>
        <v>33228000</v>
      </c>
      <c r="N19" s="22" t="e">
        <f>SUM(#REF!)</f>
        <v>#REF!</v>
      </c>
      <c r="O19" s="22" t="e">
        <f>SUM(#REF!)</f>
        <v>#REF!</v>
      </c>
      <c r="P19" s="22" t="e">
        <f>SUM(#REF!)</f>
        <v>#REF!</v>
      </c>
      <c r="Q19" s="22" t="e">
        <f>SUM(#REF!)</f>
        <v>#REF!</v>
      </c>
      <c r="R19" s="22" t="e">
        <f>SUM(#REF!)</f>
        <v>#REF!</v>
      </c>
      <c r="S19" s="487">
        <f>S20+S21+S30+S31</f>
        <v>16387512</v>
      </c>
      <c r="T19" s="499">
        <f>T20+T21+T22+T23+T24+T25+T26+T27+T28+T29+T30+T31</f>
        <v>13159299</v>
      </c>
    </row>
    <row r="20" spans="3:20" ht="15" customHeight="1">
      <c r="C20" s="356"/>
      <c r="D20" s="280"/>
      <c r="E20" s="281"/>
      <c r="F20" s="282"/>
      <c r="G20" s="650" t="s">
        <v>173</v>
      </c>
      <c r="H20" s="651"/>
      <c r="I20" s="651"/>
      <c r="J20" s="651"/>
      <c r="K20" s="651"/>
      <c r="L20" s="652"/>
      <c r="M20" s="477">
        <v>2500000</v>
      </c>
      <c r="N20" s="88"/>
      <c r="O20" s="88"/>
      <c r="P20" s="88"/>
      <c r="Q20" s="88"/>
      <c r="R20" s="88"/>
      <c r="S20" s="489">
        <v>2500000</v>
      </c>
      <c r="T20" s="48">
        <v>0</v>
      </c>
    </row>
    <row r="21" spans="3:20" ht="15" customHeight="1">
      <c r="C21" s="356"/>
      <c r="D21" s="280"/>
      <c r="E21" s="281"/>
      <c r="F21" s="282"/>
      <c r="G21" s="650" t="s">
        <v>229</v>
      </c>
      <c r="H21" s="651"/>
      <c r="I21" s="651"/>
      <c r="J21" s="651"/>
      <c r="K21" s="651"/>
      <c r="L21" s="652"/>
      <c r="M21" s="477">
        <v>10000000</v>
      </c>
      <c r="N21" s="88"/>
      <c r="O21" s="88"/>
      <c r="P21" s="88"/>
      <c r="Q21" s="88"/>
      <c r="R21" s="88"/>
      <c r="S21" s="489">
        <v>10616746</v>
      </c>
      <c r="T21" s="48">
        <v>10485000</v>
      </c>
    </row>
    <row r="22" spans="3:20" ht="15" customHeight="1">
      <c r="C22" s="356"/>
      <c r="D22" s="280"/>
      <c r="E22" s="281"/>
      <c r="F22" s="282"/>
      <c r="G22" s="650" t="s">
        <v>232</v>
      </c>
      <c r="H22" s="651"/>
      <c r="I22" s="651"/>
      <c r="J22" s="651"/>
      <c r="K22" s="651"/>
      <c r="L22" s="652"/>
      <c r="M22" s="477">
        <v>11228000</v>
      </c>
      <c r="N22" s="88"/>
      <c r="O22" s="88"/>
      <c r="P22" s="88"/>
      <c r="Q22" s="88"/>
      <c r="R22" s="88"/>
      <c r="S22" s="489">
        <v>976708</v>
      </c>
      <c r="T22" s="48">
        <v>976708</v>
      </c>
    </row>
    <row r="23" spans="3:20" ht="15" customHeight="1">
      <c r="C23" s="1"/>
      <c r="D23" s="280"/>
      <c r="E23" s="281"/>
      <c r="F23" s="282"/>
      <c r="G23" s="650" t="s">
        <v>237</v>
      </c>
      <c r="H23" s="651"/>
      <c r="I23" s="651"/>
      <c r="J23" s="651"/>
      <c r="K23" s="651"/>
      <c r="L23" s="652"/>
      <c r="M23" s="477">
        <v>0</v>
      </c>
      <c r="N23" s="88"/>
      <c r="O23" s="88"/>
      <c r="P23" s="88"/>
      <c r="Q23" s="88"/>
      <c r="R23" s="88"/>
      <c r="S23" s="489">
        <v>837407</v>
      </c>
      <c r="T23" s="48">
        <v>837407</v>
      </c>
    </row>
    <row r="24" spans="3:20" ht="15" customHeight="1">
      <c r="C24" s="1"/>
      <c r="D24" s="280"/>
      <c r="E24" s="281"/>
      <c r="F24" s="282"/>
      <c r="G24" s="650" t="s">
        <v>252</v>
      </c>
      <c r="H24" s="651"/>
      <c r="I24" s="651"/>
      <c r="J24" s="651"/>
      <c r="K24" s="651"/>
      <c r="L24" s="652"/>
      <c r="M24" s="477">
        <v>3000000</v>
      </c>
      <c r="N24" s="88"/>
      <c r="O24" s="88"/>
      <c r="P24" s="88"/>
      <c r="Q24" s="88"/>
      <c r="R24" s="88"/>
      <c r="S24" s="489">
        <v>0</v>
      </c>
      <c r="T24" s="48">
        <v>0</v>
      </c>
    </row>
    <row r="25" spans="3:20" ht="15" customHeight="1">
      <c r="C25" s="1"/>
      <c r="D25" s="280"/>
      <c r="E25" s="281"/>
      <c r="F25" s="282"/>
      <c r="G25" s="636" t="s">
        <v>366</v>
      </c>
      <c r="H25" s="637"/>
      <c r="I25" s="637"/>
      <c r="J25" s="637"/>
      <c r="K25" s="637"/>
      <c r="L25" s="638"/>
      <c r="M25" s="477">
        <v>5000000</v>
      </c>
      <c r="N25" s="88"/>
      <c r="O25" s="88"/>
      <c r="P25" s="88"/>
      <c r="Q25" s="88"/>
      <c r="R25" s="88"/>
      <c r="S25" s="489">
        <v>191755</v>
      </c>
      <c r="T25" s="48">
        <v>191755</v>
      </c>
    </row>
    <row r="26" spans="3:20" ht="15" customHeight="1">
      <c r="C26" s="1"/>
      <c r="D26" s="280"/>
      <c r="E26" s="281"/>
      <c r="F26" s="282"/>
      <c r="G26" s="650" t="s">
        <v>266</v>
      </c>
      <c r="H26" s="651"/>
      <c r="I26" s="651"/>
      <c r="J26" s="651"/>
      <c r="K26" s="651"/>
      <c r="L26" s="652"/>
      <c r="M26" s="477"/>
      <c r="N26" s="88"/>
      <c r="O26" s="88"/>
      <c r="P26" s="88"/>
      <c r="Q26" s="88"/>
      <c r="R26" s="88"/>
      <c r="S26" s="489">
        <v>618491</v>
      </c>
      <c r="T26" s="48">
        <v>22024</v>
      </c>
    </row>
    <row r="27" spans="3:20" ht="15" customHeight="1">
      <c r="C27" s="1"/>
      <c r="D27" s="280"/>
      <c r="E27" s="281"/>
      <c r="F27" s="282"/>
      <c r="G27" s="650" t="s">
        <v>253</v>
      </c>
      <c r="H27" s="651"/>
      <c r="I27" s="651"/>
      <c r="J27" s="651"/>
      <c r="K27" s="651"/>
      <c r="L27" s="652"/>
      <c r="M27" s="477">
        <v>1500000</v>
      </c>
      <c r="N27" s="88"/>
      <c r="O27" s="88"/>
      <c r="P27" s="88"/>
      <c r="Q27" s="88"/>
      <c r="R27" s="88"/>
      <c r="S27" s="489">
        <v>0</v>
      </c>
      <c r="T27" s="48">
        <v>0</v>
      </c>
    </row>
    <row r="28" spans="3:21" ht="15" customHeight="1">
      <c r="C28" s="1"/>
      <c r="D28" s="280"/>
      <c r="E28" s="281"/>
      <c r="F28" s="282"/>
      <c r="G28" s="650" t="s">
        <v>267</v>
      </c>
      <c r="H28" s="651"/>
      <c r="I28" s="651"/>
      <c r="J28" s="651"/>
      <c r="K28" s="651"/>
      <c r="L28" s="652"/>
      <c r="M28" s="477"/>
      <c r="N28" s="88"/>
      <c r="O28" s="88"/>
      <c r="P28" s="88"/>
      <c r="Q28" s="88"/>
      <c r="R28" s="88"/>
      <c r="S28" s="489">
        <v>79937</v>
      </c>
      <c r="T28" s="48">
        <v>79937</v>
      </c>
      <c r="U28" s="47"/>
    </row>
    <row r="29" spans="3:20" ht="15" customHeight="1">
      <c r="C29" s="1"/>
      <c r="D29" s="280"/>
      <c r="E29" s="281"/>
      <c r="F29" s="282"/>
      <c r="G29" s="650" t="s">
        <v>268</v>
      </c>
      <c r="H29" s="651"/>
      <c r="I29" s="651"/>
      <c r="J29" s="651"/>
      <c r="K29" s="651"/>
      <c r="L29" s="652"/>
      <c r="M29" s="477"/>
      <c r="N29" s="88"/>
      <c r="O29" s="88"/>
      <c r="P29" s="88"/>
      <c r="Q29" s="88"/>
      <c r="R29" s="88"/>
      <c r="S29" s="489">
        <v>6929</v>
      </c>
      <c r="T29" s="48">
        <v>6929</v>
      </c>
    </row>
    <row r="30" spans="3:20" ht="15" customHeight="1">
      <c r="C30" s="1"/>
      <c r="D30" s="280"/>
      <c r="E30" s="281"/>
      <c r="F30" s="282"/>
      <c r="G30" s="650" t="s">
        <v>269</v>
      </c>
      <c r="H30" s="651"/>
      <c r="I30" s="651"/>
      <c r="J30" s="651"/>
      <c r="K30" s="651"/>
      <c r="L30" s="652"/>
      <c r="M30" s="477"/>
      <c r="N30" s="88"/>
      <c r="O30" s="88"/>
      <c r="P30" s="88"/>
      <c r="Q30" s="88"/>
      <c r="R30" s="88"/>
      <c r="S30" s="489">
        <f>S22+S23+S25+S26+S28+S29</f>
        <v>2711227</v>
      </c>
      <c r="T30" s="48">
        <v>0</v>
      </c>
    </row>
    <row r="31" spans="3:20" ht="15" customHeight="1">
      <c r="C31" s="1"/>
      <c r="D31" s="280"/>
      <c r="E31" s="281"/>
      <c r="F31" s="282"/>
      <c r="G31" s="650" t="s">
        <v>259</v>
      </c>
      <c r="H31" s="651"/>
      <c r="I31" s="651"/>
      <c r="J31" s="651"/>
      <c r="K31" s="651"/>
      <c r="L31" s="652"/>
      <c r="M31" s="477"/>
      <c r="N31" s="88"/>
      <c r="O31" s="88"/>
      <c r="P31" s="88"/>
      <c r="Q31" s="88"/>
      <c r="R31" s="88"/>
      <c r="S31" s="489">
        <v>559539</v>
      </c>
      <c r="T31" s="48">
        <v>559539</v>
      </c>
    </row>
    <row r="32" spans="3:20" ht="15" customHeight="1">
      <c r="C32" s="1"/>
      <c r="D32" s="679"/>
      <c r="E32" s="679"/>
      <c r="F32" s="679"/>
      <c r="G32" s="678" t="s">
        <v>155</v>
      </c>
      <c r="H32" s="678"/>
      <c r="I32" s="678"/>
      <c r="J32" s="678"/>
      <c r="K32" s="678"/>
      <c r="L32" s="678"/>
      <c r="M32" s="478">
        <f>M33+M34+M35+M36+M37+M38</f>
        <v>35000000</v>
      </c>
      <c r="N32" s="88"/>
      <c r="O32" s="88"/>
      <c r="P32" s="88"/>
      <c r="Q32" s="88"/>
      <c r="R32" s="88"/>
      <c r="S32" s="490">
        <f>S33+S38+S39</f>
        <v>13923879</v>
      </c>
      <c r="T32" s="499">
        <f>T33+T34+T35+T36+T37+T38+T39</f>
        <v>0</v>
      </c>
    </row>
    <row r="33" spans="3:20" ht="15" customHeight="1">
      <c r="C33" s="1"/>
      <c r="D33" s="679"/>
      <c r="E33" s="679"/>
      <c r="F33" s="679"/>
      <c r="G33" s="688" t="s">
        <v>261</v>
      </c>
      <c r="H33" s="688"/>
      <c r="I33" s="688"/>
      <c r="J33" s="688"/>
      <c r="K33" s="688"/>
      <c r="L33" s="688"/>
      <c r="M33" s="479">
        <v>0</v>
      </c>
      <c r="N33" s="88"/>
      <c r="O33" s="88"/>
      <c r="P33" s="88"/>
      <c r="Q33" s="88"/>
      <c r="R33" s="88"/>
      <c r="S33" s="491">
        <f>S35+S37</f>
        <v>10208143</v>
      </c>
      <c r="T33" s="48">
        <v>0</v>
      </c>
    </row>
    <row r="34" spans="3:20" ht="15" customHeight="1">
      <c r="C34" s="1"/>
      <c r="D34" s="679"/>
      <c r="E34" s="679"/>
      <c r="F34" s="679"/>
      <c r="G34" s="688" t="s">
        <v>231</v>
      </c>
      <c r="H34" s="688"/>
      <c r="I34" s="688"/>
      <c r="J34" s="688"/>
      <c r="K34" s="688"/>
      <c r="L34" s="688"/>
      <c r="M34" s="479">
        <v>6000000</v>
      </c>
      <c r="N34" s="88"/>
      <c r="O34" s="88"/>
      <c r="P34" s="88"/>
      <c r="Q34" s="88"/>
      <c r="R34" s="88"/>
      <c r="S34" s="491"/>
      <c r="T34" s="48">
        <v>0</v>
      </c>
    </row>
    <row r="35" spans="3:20" ht="15" customHeight="1">
      <c r="C35" s="1"/>
      <c r="D35" s="679"/>
      <c r="E35" s="679"/>
      <c r="F35" s="679"/>
      <c r="G35" s="688" t="s">
        <v>230</v>
      </c>
      <c r="H35" s="688"/>
      <c r="I35" s="688"/>
      <c r="J35" s="688"/>
      <c r="K35" s="688"/>
      <c r="L35" s="688"/>
      <c r="M35" s="479">
        <v>10000000</v>
      </c>
      <c r="N35" s="88"/>
      <c r="O35" s="88"/>
      <c r="P35" s="88"/>
      <c r="Q35" s="88"/>
      <c r="R35" s="88"/>
      <c r="S35" s="491">
        <v>10000000</v>
      </c>
      <c r="T35" s="48">
        <v>0</v>
      </c>
    </row>
    <row r="36" spans="3:20" ht="15" customHeight="1">
      <c r="C36" s="1"/>
      <c r="D36" s="639"/>
      <c r="E36" s="640"/>
      <c r="F36" s="641"/>
      <c r="G36" s="688" t="s">
        <v>251</v>
      </c>
      <c r="H36" s="688"/>
      <c r="I36" s="688"/>
      <c r="J36" s="688"/>
      <c r="K36" s="688"/>
      <c r="L36" s="688"/>
      <c r="M36" s="479">
        <v>12000000</v>
      </c>
      <c r="N36" s="88"/>
      <c r="O36" s="88"/>
      <c r="P36" s="88"/>
      <c r="Q36" s="88"/>
      <c r="R36" s="88"/>
      <c r="S36" s="491"/>
      <c r="T36" s="48">
        <v>0</v>
      </c>
    </row>
    <row r="37" spans="3:20" ht="15" customHeight="1">
      <c r="C37" s="1"/>
      <c r="D37" s="639"/>
      <c r="E37" s="640"/>
      <c r="F37" s="641"/>
      <c r="G37" s="688" t="s">
        <v>254</v>
      </c>
      <c r="H37" s="688"/>
      <c r="I37" s="688"/>
      <c r="J37" s="688"/>
      <c r="K37" s="688"/>
      <c r="L37" s="688"/>
      <c r="M37" s="479">
        <v>6000000</v>
      </c>
      <c r="N37" s="88"/>
      <c r="O37" s="88"/>
      <c r="P37" s="88"/>
      <c r="Q37" s="88"/>
      <c r="R37" s="88"/>
      <c r="S37" s="491">
        <v>208143</v>
      </c>
      <c r="T37" s="48">
        <v>0</v>
      </c>
    </row>
    <row r="38" spans="3:20" ht="15" customHeight="1">
      <c r="C38" s="1"/>
      <c r="D38" s="679"/>
      <c r="E38" s="679"/>
      <c r="F38" s="679"/>
      <c r="G38" s="688" t="s">
        <v>177</v>
      </c>
      <c r="H38" s="688"/>
      <c r="I38" s="688"/>
      <c r="J38" s="688"/>
      <c r="K38" s="688"/>
      <c r="L38" s="688"/>
      <c r="M38" s="479">
        <v>1000000</v>
      </c>
      <c r="N38" s="88"/>
      <c r="O38" s="88"/>
      <c r="P38" s="88"/>
      <c r="Q38" s="88"/>
      <c r="R38" s="88"/>
      <c r="S38" s="491">
        <v>1000000</v>
      </c>
      <c r="T38" s="48">
        <v>0</v>
      </c>
    </row>
    <row r="39" spans="3:20" ht="15" customHeight="1">
      <c r="C39" s="1"/>
      <c r="D39" s="639"/>
      <c r="E39" s="640"/>
      <c r="F39" s="641"/>
      <c r="G39" s="636" t="s">
        <v>260</v>
      </c>
      <c r="H39" s="637"/>
      <c r="I39" s="637"/>
      <c r="J39" s="637"/>
      <c r="K39" s="637"/>
      <c r="L39" s="638"/>
      <c r="M39" s="479"/>
      <c r="N39" s="88"/>
      <c r="O39" s="88"/>
      <c r="P39" s="88"/>
      <c r="Q39" s="88"/>
      <c r="R39" s="88"/>
      <c r="S39" s="491">
        <v>2715736</v>
      </c>
      <c r="T39" s="48">
        <v>0</v>
      </c>
    </row>
    <row r="40" spans="3:20" ht="15" customHeight="1">
      <c r="C40" s="1"/>
      <c r="D40" s="679"/>
      <c r="E40" s="679"/>
      <c r="F40" s="679"/>
      <c r="G40" s="678" t="s">
        <v>156</v>
      </c>
      <c r="H40" s="678"/>
      <c r="I40" s="678"/>
      <c r="J40" s="678"/>
      <c r="K40" s="678"/>
      <c r="L40" s="678"/>
      <c r="M40" s="478">
        <f>M41</f>
        <v>0</v>
      </c>
      <c r="N40" s="88"/>
      <c r="O40" s="88"/>
      <c r="P40" s="88"/>
      <c r="Q40" s="88"/>
      <c r="R40" s="88"/>
      <c r="S40" s="490">
        <f>S41</f>
        <v>0</v>
      </c>
      <c r="T40" s="499">
        <v>0</v>
      </c>
    </row>
    <row r="41" spans="3:20" ht="30.75" customHeight="1">
      <c r="C41" s="1"/>
      <c r="D41" s="639"/>
      <c r="E41" s="640"/>
      <c r="F41" s="641"/>
      <c r="G41" s="636" t="s">
        <v>241</v>
      </c>
      <c r="H41" s="637"/>
      <c r="I41" s="637"/>
      <c r="J41" s="637"/>
      <c r="K41" s="637"/>
      <c r="L41" s="638"/>
      <c r="M41" s="480">
        <v>0</v>
      </c>
      <c r="N41" s="88"/>
      <c r="O41" s="88"/>
      <c r="P41" s="88"/>
      <c r="Q41" s="88"/>
      <c r="R41" s="88"/>
      <c r="S41" s="492">
        <v>0</v>
      </c>
      <c r="T41" s="48">
        <v>0</v>
      </c>
    </row>
    <row r="42" spans="3:20" ht="15" customHeight="1">
      <c r="C42" s="1"/>
      <c r="D42" s="679"/>
      <c r="E42" s="679"/>
      <c r="F42" s="679"/>
      <c r="G42" s="678" t="s">
        <v>157</v>
      </c>
      <c r="H42" s="678"/>
      <c r="I42" s="678"/>
      <c r="J42" s="678"/>
      <c r="K42" s="678"/>
      <c r="L42" s="678"/>
      <c r="M42" s="478"/>
      <c r="N42" s="88"/>
      <c r="O42" s="88"/>
      <c r="P42" s="88"/>
      <c r="Q42" s="88"/>
      <c r="R42" s="88"/>
      <c r="S42" s="490">
        <f>S43</f>
        <v>1144758</v>
      </c>
      <c r="T42" s="499">
        <f>T43</f>
        <v>1144758</v>
      </c>
    </row>
    <row r="43" spans="3:20" ht="15" customHeight="1">
      <c r="C43" s="407"/>
      <c r="D43" s="408"/>
      <c r="E43" s="408"/>
      <c r="F43" s="408"/>
      <c r="G43" s="691" t="s">
        <v>262</v>
      </c>
      <c r="H43" s="691"/>
      <c r="I43" s="691"/>
      <c r="J43" s="691"/>
      <c r="K43" s="691"/>
      <c r="L43" s="692"/>
      <c r="M43" s="481"/>
      <c r="N43" s="409"/>
      <c r="O43" s="409"/>
      <c r="P43" s="409"/>
      <c r="Q43" s="409"/>
      <c r="R43" s="409"/>
      <c r="S43" s="493">
        <v>1144758</v>
      </c>
      <c r="T43" s="48">
        <v>1144758</v>
      </c>
    </row>
    <row r="44" spans="3:20" ht="15" customHeight="1" thickBot="1">
      <c r="C44" s="675" t="s">
        <v>246</v>
      </c>
      <c r="D44" s="676"/>
      <c r="E44" s="676"/>
      <c r="F44" s="676"/>
      <c r="G44" s="676"/>
      <c r="H44" s="676"/>
      <c r="I44" s="676"/>
      <c r="J44" s="676"/>
      <c r="K44" s="676"/>
      <c r="L44" s="677"/>
      <c r="M44" s="482">
        <f>M5</f>
        <v>197927000</v>
      </c>
      <c r="N44" s="24" t="e">
        <f>SUM(N7+#REF!+N13+N19,#REF!)</f>
        <v>#REF!</v>
      </c>
      <c r="O44" s="24" t="e">
        <f>SUM(O7+#REF!+O13+O19,#REF!)</f>
        <v>#REF!</v>
      </c>
      <c r="P44" s="24" t="e">
        <f>SUM(P7+#REF!+P13+P19,#REF!)</f>
        <v>#REF!</v>
      </c>
      <c r="Q44" s="24" t="e">
        <f>SUM(Q7+#REF!+Q13+Q19,#REF!)</f>
        <v>#REF!</v>
      </c>
      <c r="R44" s="24" t="e">
        <f>SUM(R7+#REF!+R13+R19,#REF!)</f>
        <v>#REF!</v>
      </c>
      <c r="S44" s="494">
        <f>S7+S13+S19+S32+S40+S42</f>
        <v>175487278</v>
      </c>
      <c r="T44" s="561">
        <f>T5</f>
        <v>135721742</v>
      </c>
    </row>
    <row r="45" ht="15.75" customHeight="1"/>
    <row r="46" spans="3:16" ht="15" customHeight="1">
      <c r="C46" s="635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</row>
    <row r="49" ht="12.75">
      <c r="L49" s="215"/>
    </row>
    <row r="50" ht="12.75">
      <c r="L50" s="215"/>
    </row>
    <row r="51" ht="12.75">
      <c r="L51" s="215"/>
    </row>
    <row r="52" ht="12.75">
      <c r="L52" s="215"/>
    </row>
    <row r="53" ht="12.75">
      <c r="L53" s="215"/>
    </row>
    <row r="54" spans="12:19" ht="12.75">
      <c r="L54" s="215"/>
      <c r="M54" s="467"/>
      <c r="S54" s="467"/>
    </row>
    <row r="55" spans="12:19" ht="12.75">
      <c r="L55" s="215"/>
      <c r="M55" s="467"/>
      <c r="S55" s="467"/>
    </row>
  </sheetData>
  <sheetProtection/>
  <mergeCells count="80">
    <mergeCell ref="D39:F39"/>
    <mergeCell ref="G43:L43"/>
    <mergeCell ref="I11:L11"/>
    <mergeCell ref="G26:L26"/>
    <mergeCell ref="G28:L28"/>
    <mergeCell ref="G30:L30"/>
    <mergeCell ref="G37:L37"/>
    <mergeCell ref="G36:L36"/>
    <mergeCell ref="D36:F36"/>
    <mergeCell ref="D37:F37"/>
    <mergeCell ref="S15:S16"/>
    <mergeCell ref="G29:L29"/>
    <mergeCell ref="G31:L31"/>
    <mergeCell ref="G39:L39"/>
    <mergeCell ref="I15:L16"/>
    <mergeCell ref="D38:F38"/>
    <mergeCell ref="G38:L38"/>
    <mergeCell ref="G24:L24"/>
    <mergeCell ref="G25:L25"/>
    <mergeCell ref="G27:L27"/>
    <mergeCell ref="G22:L22"/>
    <mergeCell ref="D42:F42"/>
    <mergeCell ref="M15:M16"/>
    <mergeCell ref="I9:L10"/>
    <mergeCell ref="G40:L40"/>
    <mergeCell ref="G33:L33"/>
    <mergeCell ref="G34:L34"/>
    <mergeCell ref="G35:L35"/>
    <mergeCell ref="D33:F33"/>
    <mergeCell ref="I14:L14"/>
    <mergeCell ref="C44:L44"/>
    <mergeCell ref="D19:F19"/>
    <mergeCell ref="G19:L19"/>
    <mergeCell ref="G42:L42"/>
    <mergeCell ref="I32:L32"/>
    <mergeCell ref="G32:H32"/>
    <mergeCell ref="D32:F32"/>
    <mergeCell ref="D34:F34"/>
    <mergeCell ref="D35:F35"/>
    <mergeCell ref="D40:F40"/>
    <mergeCell ref="K2:L2"/>
    <mergeCell ref="K4:L4"/>
    <mergeCell ref="D3:G3"/>
    <mergeCell ref="H3:J3"/>
    <mergeCell ref="G9:H9"/>
    <mergeCell ref="D7:F7"/>
    <mergeCell ref="D8:F8"/>
    <mergeCell ref="G8:H8"/>
    <mergeCell ref="C6:L6"/>
    <mergeCell ref="I8:L8"/>
    <mergeCell ref="G23:L23"/>
    <mergeCell ref="D17:F17"/>
    <mergeCell ref="G17:H17"/>
    <mergeCell ref="I17:L17"/>
    <mergeCell ref="D13:F13"/>
    <mergeCell ref="C5:L5"/>
    <mergeCell ref="D15:F15"/>
    <mergeCell ref="G15:H15"/>
    <mergeCell ref="I12:L12"/>
    <mergeCell ref="G14:H14"/>
    <mergeCell ref="G13:L13"/>
    <mergeCell ref="K1:L1"/>
    <mergeCell ref="D2:G2"/>
    <mergeCell ref="D1:G1"/>
    <mergeCell ref="H1:J1"/>
    <mergeCell ref="H2:J2"/>
    <mergeCell ref="D12:F12"/>
    <mergeCell ref="G12:H12"/>
    <mergeCell ref="G7:L7"/>
    <mergeCell ref="D9:F9"/>
    <mergeCell ref="C46:P46"/>
    <mergeCell ref="G41:L41"/>
    <mergeCell ref="D41:F41"/>
    <mergeCell ref="I18:L18"/>
    <mergeCell ref="K3:L3"/>
    <mergeCell ref="D4:G4"/>
    <mergeCell ref="H4:J4"/>
    <mergeCell ref="G20:L20"/>
    <mergeCell ref="G21:L21"/>
    <mergeCell ref="D14:F14"/>
  </mergeCells>
  <conditionalFormatting sqref="Q20:R33 Q39:R43 Q35:R37">
    <cfRule type="expression" priority="3" dxfId="0" stopIfTrue="1">
      <formula>"SZUM('hivatal részletes ktvetése'!$P$18;'hivatal részletes ktvetése'!$P$29;'hivatal részletes ktvetése'!$P$37;'hivatal részletes ktvetése'!$P$51)"</formula>
    </cfRule>
  </conditionalFormatting>
  <conditionalFormatting sqref="Q38:R38">
    <cfRule type="expression" priority="2" dxfId="0" stopIfTrue="1">
      <formula>"SZUM('hivatal részletes ktvetése'!$P$18;'hivatal részletes ktvetése'!$P$29;'hivatal részletes ktvetése'!$P$37;'hivatal részletes ktvetése'!$P$51)"</formula>
    </cfRule>
  </conditionalFormatting>
  <conditionalFormatting sqref="Q34:R34">
    <cfRule type="expression" priority="1" dxfId="0" stopIfTrue="1">
      <formula>"SZUM('hivatal részletes ktvetése'!$P$18;'hivatal részletes ktvetése'!$P$29;'hivatal részletes ktvetése'!$P$37;'hivatal részletes ktvetése'!$P$51)"</formula>
    </cfRule>
  </conditionalFormatting>
  <printOptions verticalCentered="1"/>
  <pageMargins left="0" right="0.15748031496062992" top="0.8661417322834646" bottom="0.9055118110236221" header="0.5118110236220472" footer="0.5118110236220472"/>
  <pageSetup horizontalDpi="600" verticalDpi="600" orientation="portrait" paperSize="9" scale="75" r:id="rId1"/>
  <headerFooter alignWithMargins="0">
    <oddHeader>&amp;C&amp;"Arial,Félkövér"&amp;12Önkormányzati kiadások&amp;R6/2018.(V.3.) Kt.sz.rendelet 2. számú melléklete</oddHeader>
    <oddFooter>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38"/>
  <sheetViews>
    <sheetView zoomScalePageLayoutView="0" workbookViewId="0" topLeftCell="A1">
      <selection activeCell="B5" sqref="B5:H5"/>
    </sheetView>
  </sheetViews>
  <sheetFormatPr defaultColWidth="9.140625" defaultRowHeight="12.75"/>
  <cols>
    <col min="1" max="1" width="0.5625" style="0" customWidth="1"/>
    <col min="4" max="4" width="8.140625" style="0" customWidth="1"/>
    <col min="5" max="5" width="8.7109375" style="0" customWidth="1"/>
    <col min="6" max="6" width="14.7109375" style="215" customWidth="1"/>
    <col min="7" max="8" width="16.28125" style="0" customWidth="1"/>
    <col min="12" max="12" width="11.140625" style="0" bestFit="1" customWidth="1"/>
  </cols>
  <sheetData>
    <row r="2" spans="1:8" ht="12.75">
      <c r="A2" s="703" t="s">
        <v>368</v>
      </c>
      <c r="B2" s="703"/>
      <c r="C2" s="703"/>
      <c r="D2" s="703"/>
      <c r="E2" s="703"/>
      <c r="F2" s="703"/>
      <c r="G2" s="703"/>
      <c r="H2" s="703"/>
    </row>
    <row r="3" ht="13.5" customHeight="1"/>
    <row r="4" ht="2.25" customHeight="1"/>
    <row r="5" spans="1:8" ht="22.5" customHeight="1">
      <c r="A5" s="222"/>
      <c r="B5" s="704" t="s">
        <v>105</v>
      </c>
      <c r="C5" s="704"/>
      <c r="D5" s="704"/>
      <c r="E5" s="704"/>
      <c r="F5" s="704"/>
      <c r="G5" s="704"/>
      <c r="H5" s="704"/>
    </row>
    <row r="6" spans="1:8" ht="20.25" customHeight="1">
      <c r="A6" s="222"/>
      <c r="B6" s="704" t="s">
        <v>42</v>
      </c>
      <c r="C6" s="704"/>
      <c r="D6" s="704"/>
      <c r="E6" s="704"/>
      <c r="F6" s="704"/>
      <c r="G6" s="704"/>
      <c r="H6" s="704"/>
    </row>
    <row r="7" spans="1:8" ht="22.5" customHeight="1">
      <c r="A7" s="222"/>
      <c r="B7" s="704" t="s">
        <v>220</v>
      </c>
      <c r="C7" s="704"/>
      <c r="D7" s="704"/>
      <c r="E7" s="704"/>
      <c r="F7" s="704"/>
      <c r="G7" s="704"/>
      <c r="H7" s="704"/>
    </row>
    <row r="8" spans="1:6" ht="15">
      <c r="A8" s="40"/>
      <c r="B8" s="221"/>
      <c r="C8" s="221"/>
      <c r="D8" s="221"/>
      <c r="E8" s="221"/>
      <c r="F8" s="221"/>
    </row>
    <row r="9" spans="1:8" ht="15.75" customHeight="1">
      <c r="A9" s="40"/>
      <c r="B9" s="693" t="s">
        <v>43</v>
      </c>
      <c r="C9" s="693"/>
      <c r="D9" s="693"/>
      <c r="E9" s="693"/>
      <c r="F9" s="331" t="s">
        <v>256</v>
      </c>
      <c r="G9" s="331" t="s">
        <v>240</v>
      </c>
      <c r="H9" s="331" t="s">
        <v>264</v>
      </c>
    </row>
    <row r="10" spans="1:8" ht="15">
      <c r="A10" s="40"/>
      <c r="B10" s="381"/>
      <c r="C10" s="332"/>
      <c r="D10" s="332"/>
      <c r="E10" s="332"/>
      <c r="F10" s="331" t="s">
        <v>238</v>
      </c>
      <c r="G10" s="331" t="s">
        <v>238</v>
      </c>
      <c r="H10" s="331" t="s">
        <v>238</v>
      </c>
    </row>
    <row r="11" spans="1:8" ht="15.75" customHeight="1">
      <c r="A11" s="40"/>
      <c r="B11" s="698" t="s">
        <v>140</v>
      </c>
      <c r="C11" s="698"/>
      <c r="D11" s="698"/>
      <c r="E11" s="698"/>
      <c r="F11" s="701">
        <v>89809673</v>
      </c>
      <c r="G11" s="700">
        <f>F11*1.05</f>
        <v>94300156.65</v>
      </c>
      <c r="H11" s="700">
        <f>G11*1.05</f>
        <v>99015164.48250002</v>
      </c>
    </row>
    <row r="12" spans="1:8" ht="15" customHeight="1">
      <c r="A12" s="40"/>
      <c r="B12" s="698"/>
      <c r="C12" s="698"/>
      <c r="D12" s="698"/>
      <c r="E12" s="698"/>
      <c r="F12" s="701"/>
      <c r="G12" s="700"/>
      <c r="H12" s="700"/>
    </row>
    <row r="13" spans="1:8" ht="15.75" customHeight="1">
      <c r="A13" s="40"/>
      <c r="B13" s="698" t="s">
        <v>158</v>
      </c>
      <c r="C13" s="698"/>
      <c r="D13" s="698"/>
      <c r="E13" s="698"/>
      <c r="F13" s="702">
        <v>11781542</v>
      </c>
      <c r="G13" s="700">
        <f>F13*1.05</f>
        <v>12370619.1</v>
      </c>
      <c r="H13" s="700">
        <f>G13*1.05</f>
        <v>12989150.055</v>
      </c>
    </row>
    <row r="14" spans="1:8" ht="15" customHeight="1">
      <c r="A14" s="40"/>
      <c r="B14" s="698"/>
      <c r="C14" s="698"/>
      <c r="D14" s="698"/>
      <c r="E14" s="698"/>
      <c r="F14" s="702"/>
      <c r="G14" s="700"/>
      <c r="H14" s="700"/>
    </row>
    <row r="15" spans="1:8" ht="19.5" customHeight="1">
      <c r="A15" s="40"/>
      <c r="B15" s="696" t="s">
        <v>149</v>
      </c>
      <c r="C15" s="696"/>
      <c r="D15" s="696"/>
      <c r="E15" s="696"/>
      <c r="F15" s="387">
        <v>0</v>
      </c>
      <c r="G15" s="385">
        <f>F15*1.05</f>
        <v>0</v>
      </c>
      <c r="H15" s="385">
        <f>G15*1.05</f>
        <v>0</v>
      </c>
    </row>
    <row r="16" spans="1:8" ht="15.75" customHeight="1">
      <c r="A16" s="40"/>
      <c r="B16" s="642" t="s">
        <v>141</v>
      </c>
      <c r="C16" s="643"/>
      <c r="D16" s="643"/>
      <c r="E16" s="644"/>
      <c r="F16" s="386">
        <v>25467783</v>
      </c>
      <c r="G16" s="385">
        <f aca="true" t="shared" si="0" ref="G16:H20">F16*1.05</f>
        <v>26741172.150000002</v>
      </c>
      <c r="H16" s="385">
        <f t="shared" si="0"/>
        <v>28078230.757500004</v>
      </c>
    </row>
    <row r="17" spans="1:8" ht="15.75" customHeight="1">
      <c r="A17" s="40"/>
      <c r="B17" s="642" t="s">
        <v>10</v>
      </c>
      <c r="C17" s="643"/>
      <c r="D17" s="643"/>
      <c r="E17" s="644"/>
      <c r="F17" s="386">
        <v>19832984</v>
      </c>
      <c r="G17" s="385">
        <f t="shared" si="0"/>
        <v>20824633.2</v>
      </c>
      <c r="H17" s="385">
        <f t="shared" si="0"/>
        <v>21865864.86</v>
      </c>
    </row>
    <row r="18" spans="1:8" ht="15.75" customHeight="1">
      <c r="A18" s="40"/>
      <c r="B18" s="699" t="s">
        <v>159</v>
      </c>
      <c r="C18" s="699"/>
      <c r="D18" s="699"/>
      <c r="E18" s="699"/>
      <c r="F18" s="387">
        <v>135430</v>
      </c>
      <c r="G18" s="385">
        <f t="shared" si="0"/>
        <v>142201.5</v>
      </c>
      <c r="H18" s="385">
        <f t="shared" si="0"/>
        <v>149311.575</v>
      </c>
    </row>
    <row r="19" spans="1:8" ht="15.75" customHeight="1">
      <c r="A19" s="40"/>
      <c r="B19" s="694" t="s">
        <v>150</v>
      </c>
      <c r="C19" s="694"/>
      <c r="D19" s="694"/>
      <c r="E19" s="694"/>
      <c r="F19" s="386">
        <v>0</v>
      </c>
      <c r="G19" s="385">
        <f t="shared" si="0"/>
        <v>0</v>
      </c>
      <c r="H19" s="385">
        <f t="shared" si="0"/>
        <v>0</v>
      </c>
    </row>
    <row r="20" spans="1:8" ht="15.75" customHeight="1">
      <c r="A20" s="40"/>
      <c r="B20" s="696" t="s">
        <v>151</v>
      </c>
      <c r="C20" s="696"/>
      <c r="D20" s="696"/>
      <c r="E20" s="696"/>
      <c r="F20" s="384">
        <v>44486925</v>
      </c>
      <c r="G20" s="385">
        <f t="shared" si="0"/>
        <v>46711271.25</v>
      </c>
      <c r="H20" s="385">
        <f t="shared" si="0"/>
        <v>49046834.8125</v>
      </c>
    </row>
    <row r="21" spans="1:8" ht="15.75" customHeight="1">
      <c r="A21" s="40"/>
      <c r="B21" s="697" t="s">
        <v>44</v>
      </c>
      <c r="C21" s="697"/>
      <c r="D21" s="697"/>
      <c r="E21" s="697"/>
      <c r="F21" s="388">
        <f>SUM(F11:F20)</f>
        <v>191514337</v>
      </c>
      <c r="G21" s="388">
        <f>SUM(G11:G20)</f>
        <v>201090053.85</v>
      </c>
      <c r="H21" s="388">
        <f>SUM(H11:H20)</f>
        <v>211144556.54250002</v>
      </c>
    </row>
    <row r="22" spans="1:8" ht="15">
      <c r="A22" s="40"/>
      <c r="B22" s="696"/>
      <c r="C22" s="696"/>
      <c r="D22" s="696"/>
      <c r="E22" s="696"/>
      <c r="F22" s="384"/>
      <c r="G22" s="389"/>
      <c r="H22" s="389"/>
    </row>
    <row r="23" spans="1:12" ht="15">
      <c r="A23" s="40"/>
      <c r="B23" s="696"/>
      <c r="C23" s="696"/>
      <c r="D23" s="696"/>
      <c r="E23" s="696"/>
      <c r="F23" s="384"/>
      <c r="G23" s="390"/>
      <c r="H23" s="390"/>
      <c r="L23" s="47"/>
    </row>
    <row r="24" spans="1:8" ht="15.75" customHeight="1">
      <c r="A24" s="40"/>
      <c r="B24" s="695" t="s">
        <v>45</v>
      </c>
      <c r="C24" s="695"/>
      <c r="D24" s="695"/>
      <c r="E24" s="695"/>
      <c r="F24" s="386">
        <f>SUM(F11:F20)</f>
        <v>191514337</v>
      </c>
      <c r="G24" s="391">
        <f>SUM(G11:G20)</f>
        <v>201090053.85</v>
      </c>
      <c r="H24" s="391">
        <f>SUM(H11:H20)</f>
        <v>211144556.54250002</v>
      </c>
    </row>
    <row r="25" spans="1:8" ht="15.75" customHeight="1">
      <c r="A25" s="40"/>
      <c r="B25" s="696" t="s">
        <v>13</v>
      </c>
      <c r="C25" s="696"/>
      <c r="D25" s="696"/>
      <c r="E25" s="696"/>
      <c r="F25" s="384">
        <v>41728033</v>
      </c>
      <c r="G25" s="391">
        <f>F25*1.05</f>
        <v>43814434.65</v>
      </c>
      <c r="H25" s="391">
        <f>G25*1.05</f>
        <v>46005156.3825</v>
      </c>
    </row>
    <row r="26" spans="1:8" ht="15" customHeight="1">
      <c r="A26" s="40"/>
      <c r="B26" s="698" t="s">
        <v>153</v>
      </c>
      <c r="C26" s="698"/>
      <c r="D26" s="698"/>
      <c r="E26" s="698"/>
      <c r="F26" s="701">
        <v>6302749</v>
      </c>
      <c r="G26" s="391">
        <f>F26*1.05</f>
        <v>6617886.45</v>
      </c>
      <c r="H26" s="391">
        <f aca="true" t="shared" si="1" ref="H26:H36">G26*1.05</f>
        <v>6948780.772500001</v>
      </c>
    </row>
    <row r="27" spans="1:8" ht="15">
      <c r="A27" s="40"/>
      <c r="B27" s="698"/>
      <c r="C27" s="698"/>
      <c r="D27" s="698"/>
      <c r="E27" s="698"/>
      <c r="F27" s="701"/>
      <c r="G27" s="391">
        <f aca="true" t="shared" si="2" ref="G27:G36">F27*1.05</f>
        <v>0</v>
      </c>
      <c r="H27" s="391">
        <f t="shared" si="1"/>
        <v>0</v>
      </c>
    </row>
    <row r="28" spans="1:8" ht="15.75" customHeight="1">
      <c r="A28" s="40"/>
      <c r="B28" s="696" t="s">
        <v>15</v>
      </c>
      <c r="C28" s="696"/>
      <c r="D28" s="696"/>
      <c r="E28" s="696"/>
      <c r="F28" s="386">
        <v>52748599</v>
      </c>
      <c r="G28" s="391">
        <f t="shared" si="2"/>
        <v>55386028.95</v>
      </c>
      <c r="H28" s="391">
        <f t="shared" si="1"/>
        <v>58155330.39750001</v>
      </c>
    </row>
    <row r="29" spans="1:8" ht="15.75" customHeight="1">
      <c r="A29" s="40"/>
      <c r="B29" s="696" t="s">
        <v>57</v>
      </c>
      <c r="C29" s="696"/>
      <c r="D29" s="696"/>
      <c r="E29" s="696"/>
      <c r="F29" s="386">
        <v>2381710</v>
      </c>
      <c r="G29" s="391">
        <f t="shared" si="2"/>
        <v>2500795.5</v>
      </c>
      <c r="H29" s="391">
        <f t="shared" si="1"/>
        <v>2625835.275</v>
      </c>
    </row>
    <row r="30" spans="1:8" ht="15.75" customHeight="1">
      <c r="A30" s="40"/>
      <c r="B30" s="696" t="s">
        <v>154</v>
      </c>
      <c r="C30" s="696"/>
      <c r="D30" s="696"/>
      <c r="E30" s="696"/>
      <c r="F30" s="386">
        <v>18256594</v>
      </c>
      <c r="G30" s="391">
        <f t="shared" si="2"/>
        <v>19169423.7</v>
      </c>
      <c r="H30" s="391">
        <f t="shared" si="1"/>
        <v>20127894.885</v>
      </c>
    </row>
    <row r="31" spans="1:8" ht="15.75" customHeight="1">
      <c r="A31" s="40"/>
      <c r="B31" s="696" t="s">
        <v>64</v>
      </c>
      <c r="C31" s="696"/>
      <c r="D31" s="696"/>
      <c r="E31" s="696"/>
      <c r="F31" s="386">
        <v>13159299</v>
      </c>
      <c r="G31" s="391">
        <f t="shared" si="2"/>
        <v>13817263.950000001</v>
      </c>
      <c r="H31" s="391">
        <f t="shared" si="1"/>
        <v>14508127.1475</v>
      </c>
    </row>
    <row r="32" spans="1:8" ht="15">
      <c r="A32" s="40"/>
      <c r="B32" s="696" t="s">
        <v>155</v>
      </c>
      <c r="C32" s="696"/>
      <c r="D32" s="696"/>
      <c r="E32" s="696"/>
      <c r="F32" s="386">
        <v>0</v>
      </c>
      <c r="G32" s="391">
        <f t="shared" si="2"/>
        <v>0</v>
      </c>
      <c r="H32" s="391">
        <f t="shared" si="1"/>
        <v>0</v>
      </c>
    </row>
    <row r="33" spans="1:8" ht="15.75" customHeight="1">
      <c r="A33" s="40"/>
      <c r="B33" s="696" t="s">
        <v>156</v>
      </c>
      <c r="C33" s="696"/>
      <c r="D33" s="696"/>
      <c r="E33" s="696"/>
      <c r="F33" s="386">
        <v>0</v>
      </c>
      <c r="G33" s="391">
        <f t="shared" si="2"/>
        <v>0</v>
      </c>
      <c r="H33" s="391">
        <f t="shared" si="1"/>
        <v>0</v>
      </c>
    </row>
    <row r="34" spans="1:8" ht="15.75" customHeight="1">
      <c r="A34" s="40"/>
      <c r="B34" s="696" t="s">
        <v>157</v>
      </c>
      <c r="C34" s="696"/>
      <c r="D34" s="696"/>
      <c r="E34" s="696"/>
      <c r="F34" s="386">
        <v>1144758</v>
      </c>
      <c r="G34" s="391">
        <f t="shared" si="2"/>
        <v>1201995.9000000001</v>
      </c>
      <c r="H34" s="391">
        <f t="shared" si="1"/>
        <v>1262095.6950000003</v>
      </c>
    </row>
    <row r="35" spans="1:8" ht="15">
      <c r="A35" s="40"/>
      <c r="B35" s="696"/>
      <c r="C35" s="696"/>
      <c r="D35" s="696"/>
      <c r="E35" s="696"/>
      <c r="F35" s="384"/>
      <c r="G35" s="391">
        <f t="shared" si="2"/>
        <v>0</v>
      </c>
      <c r="H35" s="391">
        <f t="shared" si="1"/>
        <v>0</v>
      </c>
    </row>
    <row r="36" spans="1:8" ht="15.75" customHeight="1">
      <c r="A36" s="40"/>
      <c r="B36" s="695" t="s">
        <v>44</v>
      </c>
      <c r="C36" s="695"/>
      <c r="D36" s="695"/>
      <c r="E36" s="695"/>
      <c r="F36" s="392">
        <f>SUM(F25:F34)</f>
        <v>135721742</v>
      </c>
      <c r="G36" s="393">
        <f t="shared" si="2"/>
        <v>142507829.1</v>
      </c>
      <c r="H36" s="393">
        <f t="shared" si="1"/>
        <v>149633220.555</v>
      </c>
    </row>
    <row r="37" spans="1:8" ht="15">
      <c r="A37" s="40"/>
      <c r="B37" s="696"/>
      <c r="C37" s="696"/>
      <c r="D37" s="696"/>
      <c r="E37" s="696"/>
      <c r="F37" s="384"/>
      <c r="G37" s="390"/>
      <c r="H37" s="390"/>
    </row>
    <row r="38" spans="1:8" ht="15.75" customHeight="1">
      <c r="A38" s="40"/>
      <c r="B38" s="695" t="s">
        <v>47</v>
      </c>
      <c r="C38" s="695"/>
      <c r="D38" s="695"/>
      <c r="E38" s="695"/>
      <c r="F38" s="394">
        <v>35</v>
      </c>
      <c r="G38" s="395">
        <v>35</v>
      </c>
      <c r="H38" s="395">
        <v>35</v>
      </c>
    </row>
  </sheetData>
  <sheetProtection/>
  <mergeCells count="37">
    <mergeCell ref="A2:H2"/>
    <mergeCell ref="B5:H5"/>
    <mergeCell ref="B6:H6"/>
    <mergeCell ref="B7:H7"/>
    <mergeCell ref="B32:E32"/>
    <mergeCell ref="B31:E31"/>
    <mergeCell ref="G11:G12"/>
    <mergeCell ref="G13:G14"/>
    <mergeCell ref="B30:E30"/>
    <mergeCell ref="B29:E29"/>
    <mergeCell ref="F26:F27"/>
    <mergeCell ref="B26:E27"/>
    <mergeCell ref="B25:E25"/>
    <mergeCell ref="B38:E38"/>
    <mergeCell ref="B37:E37"/>
    <mergeCell ref="B36:E36"/>
    <mergeCell ref="B35:E35"/>
    <mergeCell ref="B34:E34"/>
    <mergeCell ref="B33:E33"/>
    <mergeCell ref="B28:E28"/>
    <mergeCell ref="B18:E18"/>
    <mergeCell ref="H11:H12"/>
    <mergeCell ref="H13:H14"/>
    <mergeCell ref="F11:F12"/>
    <mergeCell ref="B11:E12"/>
    <mergeCell ref="F13:F14"/>
    <mergeCell ref="B17:E17"/>
    <mergeCell ref="B9:E9"/>
    <mergeCell ref="B19:E19"/>
    <mergeCell ref="B24:E24"/>
    <mergeCell ref="B23:E23"/>
    <mergeCell ref="B22:E22"/>
    <mergeCell ref="B21:E21"/>
    <mergeCell ref="B20:E20"/>
    <mergeCell ref="B15:E15"/>
    <mergeCell ref="B13:E14"/>
    <mergeCell ref="B16:E1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36"/>
  <sheetViews>
    <sheetView zoomScale="75" zoomScaleNormal="75" zoomScalePageLayoutView="0" workbookViewId="0" topLeftCell="A1">
      <selection activeCell="B3" sqref="B3:K3"/>
    </sheetView>
  </sheetViews>
  <sheetFormatPr defaultColWidth="9.140625" defaultRowHeight="12.75"/>
  <cols>
    <col min="1" max="1" width="3.28125" style="0" customWidth="1"/>
    <col min="2" max="2" width="4.28125" style="0" hidden="1" customWidth="1"/>
    <col min="3" max="3" width="39.7109375" style="0" customWidth="1"/>
    <col min="4" max="4" width="12.00390625" style="0" customWidth="1"/>
    <col min="5" max="5" width="12.57421875" style="0" customWidth="1"/>
    <col min="6" max="6" width="17.57421875" style="0" customWidth="1"/>
    <col min="7" max="10" width="0" style="0" hidden="1" customWidth="1"/>
    <col min="11" max="11" width="10.28125" style="0" hidden="1" customWidth="1"/>
  </cols>
  <sheetData>
    <row r="1" spans="1:6" ht="15.75" customHeight="1">
      <c r="A1" s="705" t="s">
        <v>369</v>
      </c>
      <c r="B1" s="705"/>
      <c r="C1" s="705"/>
      <c r="D1" s="705"/>
      <c r="E1" s="705"/>
      <c r="F1" s="705"/>
    </row>
    <row r="2" spans="1:6" ht="15.75" customHeight="1">
      <c r="A2" s="71"/>
      <c r="B2" s="71"/>
      <c r="C2" s="71"/>
      <c r="D2" s="71"/>
      <c r="E2" s="71"/>
      <c r="F2" s="71"/>
    </row>
    <row r="3" spans="1:11" ht="19.5" customHeight="1">
      <c r="A3" s="25"/>
      <c r="B3" s="707" t="s">
        <v>19</v>
      </c>
      <c r="C3" s="707"/>
      <c r="D3" s="707"/>
      <c r="E3" s="707"/>
      <c r="F3" s="707"/>
      <c r="G3" s="707"/>
      <c r="H3" s="707"/>
      <c r="I3" s="707"/>
      <c r="J3" s="707"/>
      <c r="K3" s="707"/>
    </row>
    <row r="4" spans="1:11" ht="22.5" customHeight="1">
      <c r="A4" s="25"/>
      <c r="B4" s="708" t="s">
        <v>161</v>
      </c>
      <c r="C4" s="708"/>
      <c r="D4" s="708"/>
      <c r="E4" s="708"/>
      <c r="F4" s="708"/>
      <c r="G4" s="708"/>
      <c r="H4" s="708"/>
      <c r="I4" s="708"/>
      <c r="J4" s="708"/>
      <c r="K4" s="708"/>
    </row>
    <row r="5" spans="1:11" ht="15.75" customHeight="1">
      <c r="A5" s="25"/>
      <c r="B5" s="186"/>
      <c r="C5" s="706" t="s">
        <v>162</v>
      </c>
      <c r="D5" s="706"/>
      <c r="E5" s="706"/>
      <c r="F5" s="706"/>
      <c r="G5" s="186"/>
      <c r="H5" s="186"/>
      <c r="I5" s="186"/>
      <c r="J5" s="186"/>
      <c r="K5" s="186"/>
    </row>
    <row r="6" spans="1:6" ht="18.75" customHeight="1" thickBot="1">
      <c r="A6" s="25"/>
      <c r="B6" s="15"/>
      <c r="C6" s="15"/>
      <c r="D6" s="28"/>
      <c r="E6" s="28"/>
      <c r="F6" s="3" t="s">
        <v>238</v>
      </c>
    </row>
    <row r="7" spans="1:26" ht="34.5" customHeight="1" thickBot="1">
      <c r="A7" s="25"/>
      <c r="B7" s="709"/>
      <c r="C7" s="197" t="s">
        <v>20</v>
      </c>
      <c r="D7" s="197" t="s">
        <v>16</v>
      </c>
      <c r="E7" s="197" t="s">
        <v>17</v>
      </c>
      <c r="F7" s="197" t="s">
        <v>68</v>
      </c>
      <c r="G7" s="53" t="s">
        <v>74</v>
      </c>
      <c r="H7" s="53" t="s">
        <v>75</v>
      </c>
      <c r="I7" s="53" t="s">
        <v>76</v>
      </c>
      <c r="J7" s="53" t="s">
        <v>80</v>
      </c>
      <c r="K7" s="284" t="s">
        <v>69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21" customHeight="1" thickBot="1" thickTop="1">
      <c r="A8" s="25"/>
      <c r="B8" s="709"/>
      <c r="C8" s="334" t="s">
        <v>105</v>
      </c>
      <c r="D8" s="335"/>
      <c r="E8" s="335"/>
      <c r="F8" s="335"/>
      <c r="G8" s="67" t="e">
        <f>SUM(#REF!,#REF!,#REF!,#REF!,#REF!,#REF!)</f>
        <v>#REF!</v>
      </c>
      <c r="H8" s="67" t="e">
        <f>SUM(#REF!,#REF!,#REF!,#REF!,#REF!,#REF!)</f>
        <v>#REF!</v>
      </c>
      <c r="I8" s="67" t="e">
        <f>SUM(#REF!,#REF!,#REF!,#REF!,#REF!,#REF!)</f>
        <v>#REF!</v>
      </c>
      <c r="J8" s="67" t="e">
        <f>SUM(#REF!,#REF!,#REF!,#REF!,#REF!,#REF!)</f>
        <v>#REF!</v>
      </c>
      <c r="K8" s="285" t="e">
        <f>SUM(#REF!,#REF!,#REF!,#REF!,#REF!,#REF!)</f>
        <v>#REF!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11" ht="17.25" customHeight="1" thickTop="1">
      <c r="A9" s="25"/>
      <c r="B9" s="709"/>
      <c r="C9" s="198" t="s">
        <v>110</v>
      </c>
      <c r="D9" s="189">
        <f>D11+D12</f>
        <v>11461708</v>
      </c>
      <c r="E9" s="189">
        <v>0</v>
      </c>
      <c r="F9" s="189">
        <f>D9+E9</f>
        <v>11461708</v>
      </c>
      <c r="G9" s="100"/>
      <c r="H9" s="100"/>
      <c r="I9" s="100"/>
      <c r="J9" s="100"/>
      <c r="K9" s="100"/>
    </row>
    <row r="10" spans="1:11" ht="21.75" customHeight="1" hidden="1" thickBot="1" thickTop="1">
      <c r="A10" s="25"/>
      <c r="B10" s="709"/>
      <c r="C10" s="199"/>
      <c r="D10" s="189"/>
      <c r="E10" s="189">
        <v>0</v>
      </c>
      <c r="F10" s="189">
        <f aca="true" t="shared" si="0" ref="F10:F35">D10+E10</f>
        <v>0</v>
      </c>
      <c r="G10" s="100"/>
      <c r="H10" s="100"/>
      <c r="I10" s="100"/>
      <c r="J10" s="100"/>
      <c r="K10" s="100"/>
    </row>
    <row r="11" spans="1:11" ht="28.5" customHeight="1">
      <c r="A11" s="25"/>
      <c r="B11" s="709"/>
      <c r="C11" s="209" t="s">
        <v>233</v>
      </c>
      <c r="D11" s="210">
        <v>976708</v>
      </c>
      <c r="E11" s="189">
        <v>0</v>
      </c>
      <c r="F11" s="189">
        <f t="shared" si="0"/>
        <v>976708</v>
      </c>
      <c r="G11" s="100"/>
      <c r="H11" s="100"/>
      <c r="I11" s="100"/>
      <c r="J11" s="100"/>
      <c r="K11" s="100"/>
    </row>
    <row r="12" spans="1:11" ht="16.5" customHeight="1" thickBot="1">
      <c r="A12" s="25"/>
      <c r="B12" s="709"/>
      <c r="C12" s="209" t="s">
        <v>272</v>
      </c>
      <c r="D12" s="210">
        <v>10485000</v>
      </c>
      <c r="E12" s="189">
        <v>0</v>
      </c>
      <c r="F12" s="189">
        <f t="shared" si="0"/>
        <v>10485000</v>
      </c>
      <c r="G12" s="100"/>
      <c r="H12" s="100"/>
      <c r="I12" s="100"/>
      <c r="J12" s="100"/>
      <c r="K12" s="100"/>
    </row>
    <row r="13" spans="1:11" ht="17.25" customHeight="1" thickBot="1">
      <c r="A13" s="25"/>
      <c r="B13" s="709"/>
      <c r="C13" s="200" t="s">
        <v>167</v>
      </c>
      <c r="D13" s="399">
        <f>D14+D15+D16+D17+D18</f>
        <v>22024</v>
      </c>
      <c r="E13" s="189">
        <v>0</v>
      </c>
      <c r="F13" s="189">
        <f t="shared" si="0"/>
        <v>22024</v>
      </c>
      <c r="G13" s="68" t="e">
        <f>SUM(#REF!)</f>
        <v>#REF!</v>
      </c>
      <c r="H13" s="68" t="e">
        <f>SUM(#REF!)</f>
        <v>#REF!</v>
      </c>
      <c r="I13" s="68" t="e">
        <f>SUM(#REF!)</f>
        <v>#REF!</v>
      </c>
      <c r="J13" s="68" t="e">
        <f>SUM(#REF!)</f>
        <v>#REF!</v>
      </c>
      <c r="K13" s="68" t="e">
        <f>SUM(#REF!)</f>
        <v>#REF!</v>
      </c>
    </row>
    <row r="14" spans="1:11" ht="18.75" customHeight="1" thickTop="1">
      <c r="A14" s="25"/>
      <c r="B14" s="709"/>
      <c r="C14" s="109" t="s">
        <v>173</v>
      </c>
      <c r="D14" s="110">
        <v>0</v>
      </c>
      <c r="E14" s="189">
        <v>0</v>
      </c>
      <c r="F14" s="189">
        <f t="shared" si="0"/>
        <v>0</v>
      </c>
      <c r="G14" s="108"/>
      <c r="H14" s="108"/>
      <c r="I14" s="108"/>
      <c r="J14" s="108"/>
      <c r="K14" s="108"/>
    </row>
    <row r="15" spans="1:11" ht="18.75" customHeight="1">
      <c r="A15" s="25"/>
      <c r="B15" s="709"/>
      <c r="C15" s="191" t="s">
        <v>177</v>
      </c>
      <c r="D15" s="110">
        <v>0</v>
      </c>
      <c r="E15" s="189">
        <v>0</v>
      </c>
      <c r="F15" s="189">
        <f t="shared" si="0"/>
        <v>0</v>
      </c>
      <c r="G15" s="300"/>
      <c r="H15" s="300"/>
      <c r="I15" s="108"/>
      <c r="J15" s="108"/>
      <c r="K15" s="108"/>
    </row>
    <row r="16" spans="1:11" ht="18.75" customHeight="1">
      <c r="A16" s="25"/>
      <c r="B16" s="709"/>
      <c r="C16" s="191" t="s">
        <v>176</v>
      </c>
      <c r="D16" s="110">
        <v>0</v>
      </c>
      <c r="E16" s="189">
        <v>0</v>
      </c>
      <c r="F16" s="189">
        <f t="shared" si="0"/>
        <v>0</v>
      </c>
      <c r="G16" s="185"/>
      <c r="H16" s="190"/>
      <c r="I16" s="103">
        <v>3000</v>
      </c>
      <c r="J16" s="108"/>
      <c r="K16" s="108"/>
    </row>
    <row r="17" spans="1:11" ht="18.75" customHeight="1">
      <c r="A17" s="25"/>
      <c r="B17" s="709"/>
      <c r="C17" s="191" t="s">
        <v>228</v>
      </c>
      <c r="D17" s="110">
        <v>0</v>
      </c>
      <c r="E17" s="189">
        <v>0</v>
      </c>
      <c r="F17" s="189">
        <f t="shared" si="0"/>
        <v>0</v>
      </c>
      <c r="G17" s="185"/>
      <c r="H17" s="190"/>
      <c r="I17" s="103"/>
      <c r="J17" s="108"/>
      <c r="K17" s="108"/>
    </row>
    <row r="18" spans="1:11" ht="18.75" customHeight="1">
      <c r="A18" s="25"/>
      <c r="B18" s="709"/>
      <c r="C18" s="191" t="s">
        <v>233</v>
      </c>
      <c r="D18" s="188">
        <v>22024</v>
      </c>
      <c r="E18" s="189">
        <v>0</v>
      </c>
      <c r="F18" s="189">
        <f>D18+E18</f>
        <v>22024</v>
      </c>
      <c r="G18" s="415"/>
      <c r="H18" s="415"/>
      <c r="I18" s="416"/>
      <c r="J18" s="108"/>
      <c r="K18" s="108"/>
    </row>
    <row r="19" spans="1:11" ht="15">
      <c r="A19" s="25"/>
      <c r="B19" s="709"/>
      <c r="C19" s="307" t="s">
        <v>234</v>
      </c>
      <c r="D19" s="400">
        <f>D20+D21</f>
        <v>0</v>
      </c>
      <c r="E19" s="189">
        <v>0</v>
      </c>
      <c r="F19" s="189">
        <f t="shared" si="0"/>
        <v>0</v>
      </c>
      <c r="G19" s="108"/>
      <c r="H19" s="108"/>
      <c r="I19" s="108"/>
      <c r="J19" s="108"/>
      <c r="K19" s="108"/>
    </row>
    <row r="20" spans="1:11" ht="18.75" customHeight="1">
      <c r="A20" s="25"/>
      <c r="B20" s="709"/>
      <c r="C20" s="109" t="s">
        <v>213</v>
      </c>
      <c r="D20" s="110">
        <v>0</v>
      </c>
      <c r="E20" s="189">
        <v>0</v>
      </c>
      <c r="F20" s="189">
        <f t="shared" si="0"/>
        <v>0</v>
      </c>
      <c r="G20" s="108"/>
      <c r="H20" s="108"/>
      <c r="I20" s="108"/>
      <c r="J20" s="108"/>
      <c r="K20" s="108"/>
    </row>
    <row r="21" spans="1:11" ht="18.75" customHeight="1">
      <c r="A21" s="25"/>
      <c r="B21" s="709"/>
      <c r="C21" s="109" t="s">
        <v>249</v>
      </c>
      <c r="D21" s="110">
        <v>0</v>
      </c>
      <c r="E21" s="189">
        <v>0</v>
      </c>
      <c r="F21" s="189">
        <f t="shared" si="0"/>
        <v>0</v>
      </c>
      <c r="G21" s="108"/>
      <c r="H21" s="108"/>
      <c r="I21" s="108"/>
      <c r="J21" s="108"/>
      <c r="K21" s="108"/>
    </row>
    <row r="22" spans="1:11" ht="20.25" customHeight="1">
      <c r="A22" s="25"/>
      <c r="B22" s="709"/>
      <c r="C22" s="307" t="s">
        <v>168</v>
      </c>
      <c r="D22" s="400">
        <f>D23</f>
        <v>837407</v>
      </c>
      <c r="E22" s="189">
        <v>0</v>
      </c>
      <c r="F22" s="189">
        <f t="shared" si="0"/>
        <v>837407</v>
      </c>
      <c r="G22" s="108"/>
      <c r="H22" s="108"/>
      <c r="I22" s="108"/>
      <c r="J22" s="108"/>
      <c r="K22" s="108"/>
    </row>
    <row r="23" spans="1:11" ht="19.5" customHeight="1">
      <c r="A23" s="25"/>
      <c r="B23" s="709"/>
      <c r="C23" s="353" t="s">
        <v>233</v>
      </c>
      <c r="D23" s="414">
        <v>837407</v>
      </c>
      <c r="E23" s="189">
        <v>0</v>
      </c>
      <c r="F23" s="189">
        <f t="shared" si="0"/>
        <v>837407</v>
      </c>
      <c r="G23" s="108"/>
      <c r="H23" s="108"/>
      <c r="I23" s="108"/>
      <c r="J23" s="108"/>
      <c r="K23" s="108"/>
    </row>
    <row r="24" spans="1:11" ht="16.5" customHeight="1">
      <c r="A24" s="25"/>
      <c r="B24" s="709"/>
      <c r="C24" s="109" t="s">
        <v>176</v>
      </c>
      <c r="D24" s="110">
        <v>0</v>
      </c>
      <c r="E24" s="189">
        <v>0</v>
      </c>
      <c r="F24" s="189">
        <f t="shared" si="0"/>
        <v>0</v>
      </c>
      <c r="G24" s="108"/>
      <c r="H24" s="108"/>
      <c r="I24" s="108"/>
      <c r="J24" s="108"/>
      <c r="K24" s="108"/>
    </row>
    <row r="25" spans="1:11" ht="20.25" customHeight="1">
      <c r="A25" s="25"/>
      <c r="B25" s="709"/>
      <c r="C25" s="562" t="s">
        <v>367</v>
      </c>
      <c r="D25" s="400">
        <f>D26</f>
        <v>191755</v>
      </c>
      <c r="E25" s="189">
        <v>0</v>
      </c>
      <c r="F25" s="189">
        <f>D25+E25</f>
        <v>191755</v>
      </c>
      <c r="G25" s="108"/>
      <c r="H25" s="108"/>
      <c r="I25" s="108"/>
      <c r="J25" s="108"/>
      <c r="K25" s="108"/>
    </row>
    <row r="26" spans="1:11" ht="20.25" customHeight="1">
      <c r="A26" s="25"/>
      <c r="B26" s="709"/>
      <c r="C26" s="109" t="s">
        <v>233</v>
      </c>
      <c r="D26" s="110">
        <v>191755</v>
      </c>
      <c r="E26" s="189">
        <v>0</v>
      </c>
      <c r="F26" s="189">
        <f t="shared" si="0"/>
        <v>191755</v>
      </c>
      <c r="G26" s="108"/>
      <c r="H26" s="108"/>
      <c r="I26" s="108"/>
      <c r="J26" s="108"/>
      <c r="K26" s="108"/>
    </row>
    <row r="27" spans="1:12" ht="20.25" customHeight="1">
      <c r="A27" s="25"/>
      <c r="B27" s="709"/>
      <c r="C27" s="307" t="s">
        <v>250</v>
      </c>
      <c r="D27" s="400">
        <f>D28</f>
        <v>0</v>
      </c>
      <c r="E27" s="189">
        <v>0</v>
      </c>
      <c r="F27" s="189">
        <f t="shared" si="0"/>
        <v>0</v>
      </c>
      <c r="G27" s="108"/>
      <c r="H27" s="108"/>
      <c r="I27" s="108"/>
      <c r="J27" s="108"/>
      <c r="K27" s="108"/>
      <c r="L27" s="401"/>
    </row>
    <row r="28" spans="1:11" ht="19.5" customHeight="1">
      <c r="A28" s="25"/>
      <c r="B28" s="709"/>
      <c r="C28" s="109" t="s">
        <v>233</v>
      </c>
      <c r="D28" s="110">
        <v>0</v>
      </c>
      <c r="E28" s="189">
        <v>0</v>
      </c>
      <c r="F28" s="189">
        <f t="shared" si="0"/>
        <v>0</v>
      </c>
      <c r="G28" s="108"/>
      <c r="H28" s="108"/>
      <c r="I28" s="108"/>
      <c r="J28" s="108"/>
      <c r="K28" s="108"/>
    </row>
    <row r="29" spans="1:11" ht="21.75" customHeight="1">
      <c r="A29" s="25"/>
      <c r="B29" s="709"/>
      <c r="C29" s="412" t="s">
        <v>270</v>
      </c>
      <c r="D29" s="413">
        <f>D30</f>
        <v>79937</v>
      </c>
      <c r="E29" s="189">
        <v>0</v>
      </c>
      <c r="F29" s="189">
        <f t="shared" si="0"/>
        <v>79937</v>
      </c>
      <c r="G29" s="108"/>
      <c r="H29" s="108"/>
      <c r="I29" s="108"/>
      <c r="J29" s="108"/>
      <c r="K29" s="108"/>
    </row>
    <row r="30" spans="1:11" ht="15">
      <c r="A30" s="25"/>
      <c r="B30" s="709"/>
      <c r="C30" s="109" t="s">
        <v>233</v>
      </c>
      <c r="D30" s="110">
        <v>79937</v>
      </c>
      <c r="E30" s="189">
        <v>0</v>
      </c>
      <c r="F30" s="189">
        <f t="shared" si="0"/>
        <v>79937</v>
      </c>
      <c r="G30" s="108"/>
      <c r="H30" s="108"/>
      <c r="I30" s="108"/>
      <c r="J30" s="108"/>
      <c r="K30" s="108"/>
    </row>
    <row r="31" spans="1:11" ht="23.25" customHeight="1">
      <c r="A31" s="25"/>
      <c r="B31" s="709"/>
      <c r="C31" s="412" t="s">
        <v>271</v>
      </c>
      <c r="D31" s="413">
        <f>D32</f>
        <v>6929</v>
      </c>
      <c r="E31" s="189">
        <v>0</v>
      </c>
      <c r="F31" s="189">
        <f>D31+E31</f>
        <v>6929</v>
      </c>
      <c r="G31" s="108"/>
      <c r="H31" s="108"/>
      <c r="I31" s="108"/>
      <c r="J31" s="108"/>
      <c r="K31" s="108"/>
    </row>
    <row r="32" spans="1:11" ht="19.5" customHeight="1">
      <c r="A32" s="25"/>
      <c r="B32" s="709"/>
      <c r="C32" s="109" t="s">
        <v>233</v>
      </c>
      <c r="D32" s="110">
        <v>6929</v>
      </c>
      <c r="E32" s="189">
        <v>0</v>
      </c>
      <c r="F32" s="189">
        <f t="shared" si="0"/>
        <v>6929</v>
      </c>
      <c r="G32" s="108"/>
      <c r="H32" s="108"/>
      <c r="I32" s="108"/>
      <c r="J32" s="108"/>
      <c r="K32" s="108"/>
    </row>
    <row r="33" spans="1:11" ht="31.5" customHeight="1">
      <c r="A33" s="25"/>
      <c r="B33" s="709"/>
      <c r="C33" s="412" t="s">
        <v>259</v>
      </c>
      <c r="D33" s="413">
        <v>559539</v>
      </c>
      <c r="E33" s="189">
        <v>0</v>
      </c>
      <c r="F33" s="189">
        <f t="shared" si="0"/>
        <v>559539</v>
      </c>
      <c r="G33" s="108"/>
      <c r="H33" s="108"/>
      <c r="I33" s="108"/>
      <c r="J33" s="108"/>
      <c r="K33" s="108"/>
    </row>
    <row r="34" spans="1:11" ht="31.5" customHeight="1">
      <c r="A34" s="25"/>
      <c r="B34" s="709"/>
      <c r="C34" s="412" t="s">
        <v>260</v>
      </c>
      <c r="D34" s="413">
        <v>0</v>
      </c>
      <c r="E34" s="189">
        <v>0</v>
      </c>
      <c r="F34" s="189">
        <f t="shared" si="0"/>
        <v>0</v>
      </c>
      <c r="G34" s="108"/>
      <c r="H34" s="108"/>
      <c r="I34" s="108"/>
      <c r="J34" s="108"/>
      <c r="K34" s="108"/>
    </row>
    <row r="35" spans="1:11" ht="18.75" customHeight="1" thickBot="1">
      <c r="A35" s="25"/>
      <c r="B35" s="709"/>
      <c r="C35" s="334" t="s">
        <v>22</v>
      </c>
      <c r="D35" s="333">
        <f>D9+D13+D19+D22+D25+D27+D29+D31+D33</f>
        <v>13159299</v>
      </c>
      <c r="E35" s="189">
        <v>0</v>
      </c>
      <c r="F35" s="189">
        <f t="shared" si="0"/>
        <v>13159299</v>
      </c>
      <c r="G35" s="69" t="e">
        <f>SUM(G8,#REF!,#REF!,#REF!,G13)</f>
        <v>#REF!</v>
      </c>
      <c r="H35" s="69" t="e">
        <f>SUM(H8,#REF!,#REF!,#REF!,H13)</f>
        <v>#REF!</v>
      </c>
      <c r="I35" s="69" t="e">
        <f>SUM(I8,#REF!,#REF!,#REF!,I13)</f>
        <v>#REF!</v>
      </c>
      <c r="J35" s="69" t="e">
        <f>SUM(J8,#REF!,#REF!,#REF!,J13)</f>
        <v>#REF!</v>
      </c>
      <c r="K35" s="69" t="e">
        <f>SUM(K8,#REF!,#REF!,#REF!,K13)</f>
        <v>#REF!</v>
      </c>
    </row>
    <row r="36" ht="12.75">
      <c r="B36" s="4"/>
    </row>
  </sheetData>
  <sheetProtection/>
  <mergeCells count="5">
    <mergeCell ref="A1:F1"/>
    <mergeCell ref="C5:F5"/>
    <mergeCell ref="B3:K3"/>
    <mergeCell ref="B4:K4"/>
    <mergeCell ref="B7:B35"/>
  </mergeCells>
  <printOptions/>
  <pageMargins left="0.75" right="0.75" top="1" bottom="1" header="0.5" footer="0.5"/>
  <pageSetup horizontalDpi="120" verticalDpi="120" orientation="portrait" paperSize="9" r:id="rId1"/>
  <headerFooter alignWithMargins="0">
    <oddFooter>&amp;R&amp;8&amp;Z&amp;F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11.28125" style="0" customWidth="1"/>
    <col min="2" max="2" width="17.8515625" style="0" customWidth="1"/>
    <col min="3" max="3" width="15.421875" style="0" customWidth="1"/>
    <col min="4" max="4" width="18.140625" style="0" customWidth="1"/>
    <col min="5" max="5" width="15.7109375" style="0" customWidth="1"/>
  </cols>
  <sheetData>
    <row r="2" spans="1:5" ht="12.75">
      <c r="A2" s="712" t="s">
        <v>370</v>
      </c>
      <c r="B2" s="712"/>
      <c r="C2" s="712"/>
      <c r="D2" s="712"/>
      <c r="E2" s="712"/>
    </row>
    <row r="3" spans="1:5" ht="18" customHeight="1">
      <c r="A3" s="710" t="s">
        <v>48</v>
      </c>
      <c r="B3" s="710"/>
      <c r="C3" s="710"/>
      <c r="D3" s="710"/>
      <c r="E3" s="710"/>
    </row>
    <row r="4" spans="1:5" ht="18" customHeight="1">
      <c r="A4" s="382"/>
      <c r="B4" s="382"/>
      <c r="C4" s="382"/>
      <c r="D4" s="382"/>
      <c r="E4" s="382"/>
    </row>
    <row r="5" spans="1:5" ht="12.75" customHeight="1">
      <c r="A5" s="711">
        <v>2017</v>
      </c>
      <c r="B5" s="711"/>
      <c r="C5" s="711"/>
      <c r="D5" s="711"/>
      <c r="E5" s="711"/>
    </row>
    <row r="6" spans="1:5" ht="15.75" thickBot="1">
      <c r="A6" s="25"/>
      <c r="B6" s="31"/>
      <c r="C6" s="30"/>
      <c r="D6" s="30"/>
      <c r="E6" s="318" t="s">
        <v>238</v>
      </c>
    </row>
    <row r="7" spans="1:5" ht="31.5" thickBot="1" thickTop="1">
      <c r="A7" s="25"/>
      <c r="B7" s="336" t="s">
        <v>49</v>
      </c>
      <c r="C7" s="337"/>
      <c r="D7" s="337" t="s">
        <v>117</v>
      </c>
      <c r="E7" s="337" t="s">
        <v>21</v>
      </c>
    </row>
    <row r="8" spans="1:5" ht="143.25" thickBot="1">
      <c r="A8" s="25"/>
      <c r="B8" s="32" t="s">
        <v>118</v>
      </c>
      <c r="C8" s="33">
        <v>0</v>
      </c>
      <c r="D8" s="193">
        <v>0</v>
      </c>
      <c r="E8" s="33">
        <v>0</v>
      </c>
    </row>
    <row r="9" spans="1:5" ht="101.25" thickBot="1" thickTop="1">
      <c r="A9" s="25"/>
      <c r="B9" s="34" t="s">
        <v>163</v>
      </c>
      <c r="C9" s="194">
        <v>0</v>
      </c>
      <c r="D9" s="196">
        <v>0</v>
      </c>
      <c r="E9" s="195">
        <v>0</v>
      </c>
    </row>
    <row r="10" spans="1:5" ht="99" customHeight="1" thickBot="1">
      <c r="A10" s="25"/>
      <c r="B10" s="36" t="s">
        <v>165</v>
      </c>
      <c r="C10" s="37">
        <v>0</v>
      </c>
      <c r="D10" s="37">
        <v>0</v>
      </c>
      <c r="E10" s="37">
        <v>0</v>
      </c>
    </row>
    <row r="11" spans="1:5" ht="105.75" customHeight="1" thickBot="1" thickTop="1">
      <c r="A11" s="25"/>
      <c r="B11" s="34" t="s">
        <v>166</v>
      </c>
      <c r="C11" s="35"/>
      <c r="D11" s="35"/>
      <c r="E11" s="35"/>
    </row>
    <row r="12" spans="1:5" ht="78" customHeight="1" thickBot="1">
      <c r="A12" s="25"/>
      <c r="B12" s="36" t="s">
        <v>164</v>
      </c>
      <c r="C12" s="37"/>
      <c r="D12" s="37"/>
      <c r="E12" s="37"/>
    </row>
    <row r="13" spans="1:5" ht="16.5" thickBot="1" thickTop="1">
      <c r="A13" s="25"/>
      <c r="B13" s="38"/>
      <c r="C13" s="39"/>
      <c r="D13" s="39"/>
      <c r="E13" s="39"/>
    </row>
    <row r="14" spans="1:5" ht="22.5" customHeight="1" thickBot="1">
      <c r="A14" s="25"/>
      <c r="B14" s="338" t="s">
        <v>22</v>
      </c>
      <c r="C14" s="339">
        <f>C8</f>
        <v>0</v>
      </c>
      <c r="D14" s="339">
        <f>D8</f>
        <v>0</v>
      </c>
      <c r="E14" s="339">
        <f>E8</f>
        <v>0</v>
      </c>
    </row>
    <row r="15" spans="1:5" ht="15.75" thickTop="1">
      <c r="A15" s="25"/>
      <c r="B15" s="31"/>
      <c r="C15" s="30"/>
      <c r="D15" s="30"/>
      <c r="E15" s="30"/>
    </row>
    <row r="16" spans="2:5" ht="12.75">
      <c r="B16" s="9"/>
      <c r="C16" s="10"/>
      <c r="D16" s="10"/>
      <c r="E16" s="10"/>
    </row>
    <row r="17" spans="2:5" ht="12.75">
      <c r="B17" s="9"/>
      <c r="C17" s="10"/>
      <c r="D17" s="10"/>
      <c r="E17" s="10"/>
    </row>
    <row r="18" spans="2:5" ht="12.75">
      <c r="B18" s="9"/>
      <c r="C18" s="10"/>
      <c r="D18" s="10"/>
      <c r="E18" s="10"/>
    </row>
    <row r="19" spans="2:5" ht="12.75">
      <c r="B19" s="9"/>
      <c r="C19" s="10"/>
      <c r="D19" s="10"/>
      <c r="E19" s="10"/>
    </row>
  </sheetData>
  <sheetProtection/>
  <mergeCells count="3">
    <mergeCell ref="A3:E3"/>
    <mergeCell ref="A5:E5"/>
    <mergeCell ref="A2:E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&amp;R&amp;8&amp;Z&amp;F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D21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34.140625" style="0" customWidth="1"/>
    <col min="2" max="3" width="12.7109375" style="0" customWidth="1"/>
    <col min="4" max="4" width="13.140625" style="0" customWidth="1"/>
  </cols>
  <sheetData>
    <row r="3" ht="15.75">
      <c r="A3" s="7"/>
    </row>
    <row r="4" spans="1:4" ht="12.75">
      <c r="A4" s="712" t="s">
        <v>371</v>
      </c>
      <c r="B4" s="712"/>
      <c r="C4" s="712"/>
      <c r="D4" s="712"/>
    </row>
    <row r="5" spans="1:4" ht="12.75">
      <c r="A5" s="82"/>
      <c r="B5" s="82"/>
      <c r="C5" s="82"/>
      <c r="D5" s="82"/>
    </row>
    <row r="6" spans="1:4" ht="12.75">
      <c r="A6" s="82"/>
      <c r="B6" s="82"/>
      <c r="C6" s="82"/>
      <c r="D6" s="82"/>
    </row>
    <row r="7" spans="1:4" ht="16.5" customHeight="1">
      <c r="A7" s="713" t="s">
        <v>91</v>
      </c>
      <c r="B7" s="713"/>
      <c r="C7" s="713"/>
      <c r="D7" s="713"/>
    </row>
    <row r="8" spans="1:4" ht="14.25" customHeight="1">
      <c r="A8" s="714" t="s">
        <v>50</v>
      </c>
      <c r="B8" s="714"/>
      <c r="C8" s="714"/>
      <c r="D8" s="714"/>
    </row>
    <row r="9" spans="1:4" ht="14.25" customHeight="1">
      <c r="A9" s="27"/>
      <c r="B9" s="27"/>
      <c r="C9" s="27"/>
      <c r="D9" s="27"/>
    </row>
    <row r="10" spans="1:4" ht="14.25" customHeight="1">
      <c r="A10" s="27"/>
      <c r="B10" s="27"/>
      <c r="C10" s="27"/>
      <c r="D10" s="27"/>
    </row>
    <row r="11" spans="1:4" ht="14.25" customHeight="1">
      <c r="A11" s="27"/>
      <c r="B11" s="27"/>
      <c r="C11" s="27"/>
      <c r="D11" s="27"/>
    </row>
    <row r="12" spans="1:2" ht="12.75" customHeight="1">
      <c r="A12" s="714"/>
      <c r="B12" s="714"/>
    </row>
    <row r="13" spans="1:4" ht="12.75" customHeight="1" thickBot="1">
      <c r="A13" s="715" t="s">
        <v>238</v>
      </c>
      <c r="B13" s="715"/>
      <c r="C13" s="715"/>
      <c r="D13" s="715"/>
    </row>
    <row r="14" spans="1:4" ht="15.75" thickBot="1">
      <c r="A14" s="340" t="s">
        <v>20</v>
      </c>
      <c r="B14" s="341">
        <v>2017</v>
      </c>
      <c r="C14" s="342">
        <v>2018</v>
      </c>
      <c r="D14" s="342">
        <v>2019</v>
      </c>
    </row>
    <row r="15" spans="1:4" ht="15.75" thickBot="1">
      <c r="A15" s="343"/>
      <c r="B15" s="344" t="s">
        <v>51</v>
      </c>
      <c r="C15" s="345" t="s">
        <v>51</v>
      </c>
      <c r="D15" s="345" t="s">
        <v>51</v>
      </c>
    </row>
    <row r="16" spans="1:4" ht="15.75" customHeight="1">
      <c r="A16" s="101"/>
      <c r="B16" s="76">
        <v>0</v>
      </c>
      <c r="C16" s="77">
        <v>0</v>
      </c>
      <c r="D16" s="75">
        <v>0</v>
      </c>
    </row>
    <row r="17" spans="1:4" ht="14.25" customHeight="1">
      <c r="A17" s="78"/>
      <c r="B17" s="79"/>
      <c r="C17" s="73"/>
      <c r="D17" s="73"/>
    </row>
    <row r="18" spans="1:4" ht="12.75" customHeight="1">
      <c r="A18" s="78"/>
      <c r="B18" s="79"/>
      <c r="C18" s="73"/>
      <c r="D18" s="73"/>
    </row>
    <row r="19" spans="1:4" ht="14.25" customHeight="1">
      <c r="A19" s="78"/>
      <c r="B19" s="79"/>
      <c r="C19" s="84"/>
      <c r="D19" s="80"/>
    </row>
    <row r="20" spans="1:4" ht="15" customHeight="1">
      <c r="A20" s="41"/>
      <c r="B20" s="81"/>
      <c r="C20" s="73"/>
      <c r="D20" s="73"/>
    </row>
    <row r="21" spans="1:4" ht="15" customHeight="1" thickBot="1">
      <c r="A21" s="89"/>
      <c r="B21" s="90"/>
      <c r="C21" s="74"/>
      <c r="D21" s="74"/>
    </row>
  </sheetData>
  <sheetProtection/>
  <mergeCells count="5">
    <mergeCell ref="A4:D4"/>
    <mergeCell ref="A7:D7"/>
    <mergeCell ref="A8:D8"/>
    <mergeCell ref="A13:D13"/>
    <mergeCell ref="A12:B1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&amp;R&amp;8&amp;Z&amp;F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5:F13"/>
  <sheetViews>
    <sheetView view="pageLayout" workbookViewId="0" topLeftCell="A1">
      <selection activeCell="E2" sqref="E2"/>
    </sheetView>
  </sheetViews>
  <sheetFormatPr defaultColWidth="9.140625" defaultRowHeight="12.75"/>
  <cols>
    <col min="1" max="1" width="32.57421875" style="0" customWidth="1"/>
    <col min="2" max="2" width="10.57421875" style="0" customWidth="1"/>
    <col min="3" max="3" width="11.28125" style="0" customWidth="1"/>
    <col min="4" max="4" width="11.8515625" style="0" customWidth="1"/>
  </cols>
  <sheetData>
    <row r="5" spans="1:6" ht="12.75">
      <c r="A5" s="716" t="s">
        <v>114</v>
      </c>
      <c r="B5" s="717"/>
      <c r="C5" s="717"/>
      <c r="D5" s="717"/>
      <c r="E5" s="718"/>
      <c r="F5" s="718"/>
    </row>
    <row r="6" spans="1:6" ht="57.75" customHeight="1">
      <c r="A6" s="718"/>
      <c r="B6" s="718"/>
      <c r="C6" s="718"/>
      <c r="D6" s="718"/>
      <c r="E6" s="718"/>
      <c r="F6" s="718"/>
    </row>
    <row r="7" spans="2:5" ht="54" customHeight="1" thickBot="1">
      <c r="B7" s="330" t="s">
        <v>256</v>
      </c>
      <c r="E7" s="215" t="s">
        <v>238</v>
      </c>
    </row>
    <row r="8" spans="1:5" ht="24" customHeight="1" thickBot="1">
      <c r="A8" s="346" t="s">
        <v>101</v>
      </c>
      <c r="B8" s="347" t="s">
        <v>2</v>
      </c>
      <c r="C8" s="347"/>
      <c r="D8" s="347" t="s">
        <v>18</v>
      </c>
      <c r="E8" s="348"/>
    </row>
    <row r="9" spans="1:5" ht="27.75" customHeight="1" thickBot="1">
      <c r="A9" s="224"/>
      <c r="B9" s="106">
        <v>0</v>
      </c>
      <c r="C9" s="50"/>
      <c r="D9" s="50">
        <v>0</v>
      </c>
      <c r="E9" s="50"/>
    </row>
    <row r="10" spans="1:5" ht="27" customHeight="1" thickBot="1">
      <c r="A10" s="95"/>
      <c r="B10" s="50"/>
      <c r="C10" s="50"/>
      <c r="D10" s="50"/>
      <c r="E10" s="50"/>
    </row>
    <row r="11" spans="1:5" ht="25.5" customHeight="1" thickBot="1">
      <c r="A11" s="95"/>
      <c r="B11" s="50"/>
      <c r="C11" s="50"/>
      <c r="D11" s="50"/>
      <c r="E11" s="50"/>
    </row>
    <row r="12" spans="1:5" ht="27.75" customHeight="1" thickBot="1">
      <c r="A12" s="95"/>
      <c r="B12" s="50"/>
      <c r="C12" s="50"/>
      <c r="D12" s="50"/>
      <c r="E12" s="50"/>
    </row>
    <row r="13" spans="1:5" ht="27.75" customHeight="1" thickBot="1">
      <c r="A13" s="351" t="s">
        <v>236</v>
      </c>
      <c r="B13" s="352">
        <v>0</v>
      </c>
      <c r="C13" s="352"/>
      <c r="D13" s="352">
        <v>0</v>
      </c>
      <c r="E13" s="352"/>
    </row>
  </sheetData>
  <sheetProtection/>
  <mergeCells count="1">
    <mergeCell ref="A5:F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&amp;R6/2018.(V.3.) Kt.sz.rendelet 14. sz.melléklete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5.140625" style="0" customWidth="1"/>
    <col min="2" max="2" width="48.7109375" style="0" customWidth="1"/>
    <col min="3" max="3" width="19.28125" style="0" customWidth="1"/>
  </cols>
  <sheetData>
    <row r="2" ht="15.75">
      <c r="B2" s="11"/>
    </row>
    <row r="3" spans="1:3" ht="12.75">
      <c r="A3" s="712" t="s">
        <v>372</v>
      </c>
      <c r="B3" s="712"/>
      <c r="C3" s="712"/>
    </row>
    <row r="4" spans="1:3" ht="12.75">
      <c r="A4" s="82"/>
      <c r="B4" s="82"/>
      <c r="C4" s="82"/>
    </row>
    <row r="5" spans="1:3" ht="12.75">
      <c r="A5" s="82"/>
      <c r="B5" s="82"/>
      <c r="C5" s="82"/>
    </row>
    <row r="6" spans="1:3" ht="12.75">
      <c r="A6" s="82"/>
      <c r="B6" s="82"/>
      <c r="C6" s="82"/>
    </row>
    <row r="7" ht="15.75">
      <c r="B7" s="8"/>
    </row>
    <row r="8" spans="1:3" ht="12.75" customHeight="1">
      <c r="A8" s="719" t="s">
        <v>52</v>
      </c>
      <c r="B8" s="719"/>
      <c r="C8" s="719"/>
    </row>
    <row r="9" spans="1:3" ht="12.75" customHeight="1">
      <c r="A9" s="719" t="s">
        <v>192</v>
      </c>
      <c r="B9" s="719"/>
      <c r="C9" s="719"/>
    </row>
    <row r="10" spans="1:3" ht="18.75" customHeight="1">
      <c r="A10" s="25"/>
      <c r="B10" s="43" t="s">
        <v>0</v>
      </c>
      <c r="C10" s="25"/>
    </row>
    <row r="11" spans="1:3" ht="15.75" thickBot="1">
      <c r="A11" s="25"/>
      <c r="B11" s="16"/>
      <c r="C11" s="25"/>
    </row>
    <row r="12" spans="1:3" ht="15" thickBot="1">
      <c r="A12" s="25"/>
      <c r="B12" s="311" t="s">
        <v>53</v>
      </c>
      <c r="C12" s="86" t="s">
        <v>92</v>
      </c>
    </row>
    <row r="13" spans="1:3" ht="15">
      <c r="A13" s="25"/>
      <c r="B13" s="83"/>
      <c r="C13" s="85"/>
    </row>
    <row r="14" spans="1:3" ht="30">
      <c r="A14" s="25"/>
      <c r="B14" s="225" t="s">
        <v>221</v>
      </c>
      <c r="C14" s="315">
        <v>1</v>
      </c>
    </row>
    <row r="15" spans="1:3" ht="15">
      <c r="A15" s="25"/>
      <c r="B15" s="226" t="s">
        <v>222</v>
      </c>
      <c r="C15" s="315">
        <v>0</v>
      </c>
    </row>
    <row r="16" spans="1:3" ht="15">
      <c r="A16" s="25"/>
      <c r="B16" s="225" t="s">
        <v>223</v>
      </c>
      <c r="C16" s="315">
        <v>1</v>
      </c>
    </row>
    <row r="17" spans="1:3" ht="15">
      <c r="A17" s="25"/>
      <c r="B17" s="225" t="s">
        <v>95</v>
      </c>
      <c r="C17" s="315">
        <v>1</v>
      </c>
    </row>
    <row r="18" spans="1:3" ht="15">
      <c r="A18" s="25"/>
      <c r="B18" s="225" t="s">
        <v>110</v>
      </c>
      <c r="C18" s="315">
        <v>30</v>
      </c>
    </row>
    <row r="19" spans="1:3" ht="15">
      <c r="A19" s="25"/>
      <c r="B19" s="225" t="s">
        <v>137</v>
      </c>
      <c r="C19" s="316">
        <v>1</v>
      </c>
    </row>
    <row r="20" spans="1:3" ht="15">
      <c r="A20" s="25"/>
      <c r="B20" s="225" t="s">
        <v>168</v>
      </c>
      <c r="C20" s="316">
        <v>0</v>
      </c>
    </row>
    <row r="21" spans="1:3" ht="15">
      <c r="A21" s="25"/>
      <c r="B21" s="225" t="s">
        <v>224</v>
      </c>
      <c r="C21" s="316">
        <v>1</v>
      </c>
    </row>
    <row r="22" spans="1:3" ht="15">
      <c r="A22" s="25"/>
      <c r="B22" s="227"/>
      <c r="C22" s="228"/>
    </row>
    <row r="23" spans="1:3" ht="15.75" thickBot="1">
      <c r="A23" s="25"/>
      <c r="B23" s="229"/>
      <c r="C23" s="230"/>
    </row>
    <row r="24" spans="1:3" ht="15" thickBot="1">
      <c r="A24" s="25"/>
      <c r="B24" s="312" t="s">
        <v>21</v>
      </c>
      <c r="C24" s="86">
        <f>SUM(C14:C23)</f>
        <v>35</v>
      </c>
    </row>
  </sheetData>
  <sheetProtection/>
  <mergeCells count="3">
    <mergeCell ref="A3:C3"/>
    <mergeCell ref="A8:C8"/>
    <mergeCell ref="A9:C9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&amp;R&amp;8&amp;Z&amp;F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3:I20"/>
  <sheetViews>
    <sheetView zoomScalePageLayoutView="0" workbookViewId="0" topLeftCell="A1">
      <selection activeCell="H5" sqref="H5"/>
    </sheetView>
  </sheetViews>
  <sheetFormatPr defaultColWidth="9.140625" defaultRowHeight="12.75"/>
  <sheetData>
    <row r="3" spans="4:8" ht="12.75">
      <c r="D3" s="712" t="s">
        <v>373</v>
      </c>
      <c r="E3" s="720"/>
      <c r="F3" s="720"/>
      <c r="G3" s="720"/>
      <c r="H3" s="720"/>
    </row>
    <row r="7" spans="2:9" ht="12.75">
      <c r="B7" s="723" t="s">
        <v>116</v>
      </c>
      <c r="C7" s="723"/>
      <c r="D7" s="723"/>
      <c r="E7" s="723"/>
      <c r="F7" s="723"/>
      <c r="G7" s="723"/>
      <c r="H7" s="723"/>
      <c r="I7" s="723"/>
    </row>
    <row r="9" ht="12.75">
      <c r="I9" s="317" t="s">
        <v>238</v>
      </c>
    </row>
    <row r="10" spans="2:9" ht="12.75">
      <c r="B10" s="722" t="s">
        <v>112</v>
      </c>
      <c r="C10" s="722"/>
      <c r="D10" s="722"/>
      <c r="E10" s="722"/>
      <c r="F10" s="349"/>
      <c r="G10" s="350" t="s">
        <v>111</v>
      </c>
      <c r="H10" s="349"/>
      <c r="I10" s="350" t="s">
        <v>21</v>
      </c>
    </row>
    <row r="11" spans="2:9" ht="12.75">
      <c r="B11" s="48"/>
      <c r="C11" s="48"/>
      <c r="D11" s="48"/>
      <c r="E11" s="48"/>
      <c r="F11" s="48"/>
      <c r="G11" s="48"/>
      <c r="H11" s="48"/>
      <c r="I11" s="48"/>
    </row>
    <row r="12" spans="2:9" ht="12.75">
      <c r="B12" s="721"/>
      <c r="C12" s="721"/>
      <c r="D12" s="721"/>
      <c r="E12" s="721"/>
      <c r="F12" s="721"/>
      <c r="G12" s="48"/>
      <c r="H12" s="48"/>
      <c r="I12" s="48"/>
    </row>
    <row r="13" spans="2:9" ht="12.75">
      <c r="B13" s="721"/>
      <c r="C13" s="721"/>
      <c r="D13" s="721"/>
      <c r="E13" s="721"/>
      <c r="F13" s="48"/>
      <c r="G13" s="48"/>
      <c r="H13" s="48"/>
      <c r="I13" s="48"/>
    </row>
    <row r="14" spans="2:9" ht="12.75">
      <c r="B14" s="48"/>
      <c r="C14" s="48"/>
      <c r="D14" s="48"/>
      <c r="E14" s="48"/>
      <c r="F14" s="48"/>
      <c r="G14" s="48"/>
      <c r="H14" s="48"/>
      <c r="I14" s="48"/>
    </row>
    <row r="15" spans="2:9" ht="12.75">
      <c r="B15" s="721"/>
      <c r="C15" s="721"/>
      <c r="D15" s="721"/>
      <c r="E15" s="721"/>
      <c r="F15" s="721"/>
      <c r="G15" s="48"/>
      <c r="H15" s="48"/>
      <c r="I15" s="48"/>
    </row>
    <row r="16" spans="2:9" ht="12.75">
      <c r="B16" s="48"/>
      <c r="C16" s="48"/>
      <c r="D16" s="48"/>
      <c r="E16" s="48"/>
      <c r="F16" s="48"/>
      <c r="G16" s="48"/>
      <c r="H16" s="48"/>
      <c r="I16" s="48"/>
    </row>
    <row r="17" spans="2:9" ht="12.75">
      <c r="B17" s="48"/>
      <c r="C17" s="48"/>
      <c r="D17" s="48"/>
      <c r="E17" s="48"/>
      <c r="F17" s="48"/>
      <c r="G17" s="48"/>
      <c r="H17" s="48"/>
      <c r="I17" s="48"/>
    </row>
    <row r="18" spans="2:9" ht="12.75">
      <c r="B18" s="48"/>
      <c r="C18" s="48"/>
      <c r="D18" s="48"/>
      <c r="E18" s="48"/>
      <c r="F18" s="48"/>
      <c r="G18" s="48"/>
      <c r="H18" s="48"/>
      <c r="I18" s="48"/>
    </row>
    <row r="19" spans="2:9" ht="12.75">
      <c r="B19" s="48"/>
      <c r="C19" s="48"/>
      <c r="D19" s="48"/>
      <c r="E19" s="48"/>
      <c r="F19" s="48"/>
      <c r="G19" s="48"/>
      <c r="H19" s="48"/>
      <c r="I19" s="48"/>
    </row>
    <row r="20" spans="2:9" ht="12.75">
      <c r="B20" s="350" t="s">
        <v>113</v>
      </c>
      <c r="C20" s="350"/>
      <c r="D20" s="349"/>
      <c r="E20" s="349"/>
      <c r="F20" s="349"/>
      <c r="G20" s="350"/>
      <c r="H20" s="349"/>
      <c r="I20" s="350">
        <f>I12+I13+I15</f>
        <v>0</v>
      </c>
    </row>
  </sheetData>
  <sheetProtection/>
  <mergeCells count="6">
    <mergeCell ref="D3:H3"/>
    <mergeCell ref="B12:F12"/>
    <mergeCell ref="B15:F15"/>
    <mergeCell ref="B10:E10"/>
    <mergeCell ref="B13:E13"/>
    <mergeCell ref="B7:I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Polg.Hiv. Kunfehértó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Kállay István</dc:creator>
  <cp:keywords/>
  <dc:description/>
  <cp:lastModifiedBy>PolgHiv</cp:lastModifiedBy>
  <cp:lastPrinted>2018-05-03T09:28:48Z</cp:lastPrinted>
  <dcterms:created xsi:type="dcterms:W3CDTF">2003-08-12T11:54:32Z</dcterms:created>
  <dcterms:modified xsi:type="dcterms:W3CDTF">2018-05-03T09:29:48Z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327739797</vt:i4>
  </property>
  <property fmtid="{D5CDD505-2E9C-101B-9397-08002B2CF9AE}" pid="3" name="_EmailSubject">
    <vt:lpwstr/>
  </property>
  <property fmtid="{D5CDD505-2E9C-101B-9397-08002B2CF9AE}" pid="4" name="_AuthorEmail">
    <vt:lpwstr>lacig@emitelnet.hu</vt:lpwstr>
  </property>
  <property fmtid="{D5CDD505-2E9C-101B-9397-08002B2CF9AE}" pid="5" name="_AuthorEmailDisplayName">
    <vt:lpwstr>Gömzsik László</vt:lpwstr>
  </property>
  <property fmtid="{D5CDD505-2E9C-101B-9397-08002B2CF9AE}" pid="6" name="_ReviewingToolsShownOnce">
    <vt:lpwstr/>
  </property>
</Properties>
</file>